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6380" windowHeight="8130" tabRatio="500"/>
  </bookViews>
  <sheets>
    <sheet name="09.02.01 2024-28" sheetId="1" r:id="rId1"/>
  </sheets>
  <definedNames>
    <definedName name="Print_Area_0" localSheetId="0">'09.02.01 2024-28'!$A$1:$T$84</definedName>
    <definedName name="Print_Area_0_0" localSheetId="0">'09.02.01 2024-28'!$A$1:$T$84</definedName>
    <definedName name="_xlnm.Print_Area" localSheetId="0">'09.02.01 2024-28'!$A$1:$T$84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67" i="1" l="1"/>
  <c r="N67" i="1"/>
  <c r="O67" i="1"/>
  <c r="P67" i="1"/>
  <c r="Q67" i="1"/>
  <c r="R67" i="1"/>
  <c r="S67" i="1"/>
  <c r="T67" i="1"/>
  <c r="M61" i="1"/>
  <c r="N61" i="1"/>
  <c r="O61" i="1"/>
  <c r="P61" i="1"/>
  <c r="Q61" i="1"/>
  <c r="R61" i="1"/>
  <c r="S61" i="1"/>
  <c r="T61" i="1"/>
  <c r="M54" i="1"/>
  <c r="N54" i="1"/>
  <c r="O54" i="1"/>
  <c r="P54" i="1"/>
  <c r="Q54" i="1"/>
  <c r="R54" i="1"/>
  <c r="S54" i="1"/>
  <c r="T54" i="1"/>
  <c r="M48" i="1"/>
  <c r="N48" i="1"/>
  <c r="O48" i="1"/>
  <c r="O47" i="1" s="1"/>
  <c r="P48" i="1"/>
  <c r="P47" i="1" s="1"/>
  <c r="Q48" i="1"/>
  <c r="Q47" i="1" s="1"/>
  <c r="R48" i="1"/>
  <c r="S48" i="1"/>
  <c r="T48" i="1"/>
  <c r="M47" i="1"/>
  <c r="N47" i="1"/>
  <c r="R47" i="1"/>
  <c r="S47" i="1"/>
  <c r="T47" i="1"/>
  <c r="M36" i="1"/>
  <c r="N36" i="1"/>
  <c r="O36" i="1"/>
  <c r="P36" i="1"/>
  <c r="Q36" i="1"/>
  <c r="R36" i="1"/>
  <c r="S36" i="1"/>
  <c r="T36" i="1"/>
  <c r="M29" i="1"/>
  <c r="N29" i="1"/>
  <c r="O29" i="1"/>
  <c r="P29" i="1"/>
  <c r="Q29" i="1"/>
  <c r="R29" i="1"/>
  <c r="S29" i="1"/>
  <c r="T29" i="1"/>
  <c r="M10" i="1"/>
  <c r="N10" i="1"/>
  <c r="O10" i="1"/>
  <c r="P10" i="1"/>
  <c r="Q10" i="1"/>
  <c r="R10" i="1"/>
  <c r="S10" i="1"/>
  <c r="T10" i="1"/>
  <c r="T81" i="1" l="1"/>
  <c r="S81" i="1"/>
  <c r="R81" i="1"/>
  <c r="Q81" i="1"/>
  <c r="P81" i="1"/>
  <c r="O81" i="1"/>
  <c r="N81" i="1"/>
  <c r="M81" i="1"/>
  <c r="U81" i="1" s="1"/>
  <c r="T80" i="1"/>
  <c r="S80" i="1"/>
  <c r="R80" i="1"/>
  <c r="Q80" i="1"/>
  <c r="P80" i="1"/>
  <c r="O80" i="1"/>
  <c r="N80" i="1"/>
  <c r="M80" i="1"/>
  <c r="U80" i="1" s="1"/>
  <c r="V81" i="1" s="1"/>
  <c r="D74" i="1"/>
  <c r="D73" i="1"/>
  <c r="L72" i="1"/>
  <c r="E72" i="1"/>
  <c r="D72" i="1"/>
  <c r="U71" i="1"/>
  <c r="H71" i="1"/>
  <c r="E71" i="1"/>
  <c r="D71" i="1"/>
  <c r="U70" i="1"/>
  <c r="H70" i="1"/>
  <c r="E70" i="1"/>
  <c r="D70" i="1"/>
  <c r="U69" i="1"/>
  <c r="G69" i="1" s="1"/>
  <c r="D69" i="1"/>
  <c r="U68" i="1"/>
  <c r="V68" i="1" s="1"/>
  <c r="D68" i="1"/>
  <c r="D67" i="1" s="1"/>
  <c r="L67" i="1"/>
  <c r="K67" i="1"/>
  <c r="J67" i="1"/>
  <c r="I67" i="1"/>
  <c r="H67" i="1"/>
  <c r="U66" i="1"/>
  <c r="L66" i="1"/>
  <c r="E66" i="1"/>
  <c r="D66" i="1"/>
  <c r="U65" i="1"/>
  <c r="H65" i="1"/>
  <c r="E65" i="1"/>
  <c r="D65" i="1"/>
  <c r="U64" i="1"/>
  <c r="H64" i="1"/>
  <c r="E64" i="1"/>
  <c r="D64" i="1"/>
  <c r="U63" i="1"/>
  <c r="G63" i="1" s="1"/>
  <c r="D63" i="1"/>
  <c r="U62" i="1"/>
  <c r="V62" i="1" s="1"/>
  <c r="D62" i="1"/>
  <c r="D61" i="1" s="1"/>
  <c r="L61" i="1"/>
  <c r="K61" i="1"/>
  <c r="J61" i="1"/>
  <c r="I61" i="1"/>
  <c r="H61" i="1"/>
  <c r="L60" i="1"/>
  <c r="L54" i="1" s="1"/>
  <c r="E60" i="1"/>
  <c r="D60" i="1"/>
  <c r="U59" i="1"/>
  <c r="H59" i="1"/>
  <c r="E59" i="1" s="1"/>
  <c r="D59" i="1"/>
  <c r="U58" i="1"/>
  <c r="H58" i="1"/>
  <c r="E58" i="1" s="1"/>
  <c r="D58" i="1"/>
  <c r="U57" i="1"/>
  <c r="G57" i="1"/>
  <c r="F57" i="1" s="1"/>
  <c r="E57" i="1"/>
  <c r="D57" i="1"/>
  <c r="U56" i="1"/>
  <c r="G56" i="1" s="1"/>
  <c r="D56" i="1"/>
  <c r="U55" i="1"/>
  <c r="V55" i="1" s="1"/>
  <c r="D55" i="1"/>
  <c r="D54" i="1" s="1"/>
  <c r="K54" i="1"/>
  <c r="J54" i="1"/>
  <c r="I54" i="1"/>
  <c r="L53" i="1"/>
  <c r="L48" i="1" s="1"/>
  <c r="L47" i="1" s="1"/>
  <c r="D53" i="1"/>
  <c r="U52" i="1"/>
  <c r="H52" i="1"/>
  <c r="E52" i="1"/>
  <c r="D52" i="1"/>
  <c r="U51" i="1"/>
  <c r="H51" i="1"/>
  <c r="E51" i="1"/>
  <c r="D51" i="1"/>
  <c r="U50" i="1"/>
  <c r="G50" i="1" s="1"/>
  <c r="D50" i="1"/>
  <c r="U49" i="1"/>
  <c r="V49" i="1" s="1"/>
  <c r="D49" i="1"/>
  <c r="D48" i="1" s="1"/>
  <c r="K48" i="1"/>
  <c r="K47" i="1" s="1"/>
  <c r="J48" i="1"/>
  <c r="I48" i="1"/>
  <c r="H48" i="1"/>
  <c r="J47" i="1"/>
  <c r="U46" i="1"/>
  <c r="G46" i="1"/>
  <c r="F46" i="1" s="1"/>
  <c r="E46" i="1"/>
  <c r="D46" i="1"/>
  <c r="U45" i="1"/>
  <c r="G45" i="1" s="1"/>
  <c r="D45" i="1"/>
  <c r="U44" i="1"/>
  <c r="G44" i="1" s="1"/>
  <c r="D44" i="1"/>
  <c r="U43" i="1"/>
  <c r="G43" i="1" s="1"/>
  <c r="D43" i="1"/>
  <c r="U42" i="1"/>
  <c r="G42" i="1"/>
  <c r="F42" i="1" s="1"/>
  <c r="E42" i="1"/>
  <c r="D42" i="1"/>
  <c r="U41" i="1"/>
  <c r="G41" i="1" s="1"/>
  <c r="D41" i="1"/>
  <c r="U40" i="1"/>
  <c r="G40" i="1"/>
  <c r="F40" i="1" s="1"/>
  <c r="E40" i="1"/>
  <c r="D40" i="1"/>
  <c r="U39" i="1"/>
  <c r="G39" i="1" s="1"/>
  <c r="D39" i="1"/>
  <c r="U38" i="1"/>
  <c r="G38" i="1"/>
  <c r="F38" i="1" s="1"/>
  <c r="E38" i="1"/>
  <c r="D38" i="1"/>
  <c r="U37" i="1"/>
  <c r="G37" i="1"/>
  <c r="F37" i="1" s="1"/>
  <c r="E37" i="1"/>
  <c r="D37" i="1"/>
  <c r="L36" i="1"/>
  <c r="K36" i="1"/>
  <c r="J36" i="1"/>
  <c r="I36" i="1"/>
  <c r="H36" i="1"/>
  <c r="D36" i="1"/>
  <c r="U35" i="1"/>
  <c r="G35" i="1"/>
  <c r="E35" i="1"/>
  <c r="D35" i="1"/>
  <c r="F35" i="1" s="1"/>
  <c r="U34" i="1"/>
  <c r="D34" i="1"/>
  <c r="G34" i="1" s="1"/>
  <c r="E34" i="1" s="1"/>
  <c r="U33" i="1"/>
  <c r="E33" i="1"/>
  <c r="D33" i="1"/>
  <c r="U32" i="1"/>
  <c r="D32" i="1"/>
  <c r="G32" i="1" s="1"/>
  <c r="E32" i="1" s="1"/>
  <c r="U31" i="1"/>
  <c r="E31" i="1"/>
  <c r="D31" i="1"/>
  <c r="U30" i="1"/>
  <c r="V30" i="1" s="1"/>
  <c r="D30" i="1"/>
  <c r="L29" i="1"/>
  <c r="K29" i="1"/>
  <c r="J29" i="1"/>
  <c r="I29" i="1"/>
  <c r="H29" i="1"/>
  <c r="D29" i="1"/>
  <c r="U28" i="1"/>
  <c r="G28" i="1"/>
  <c r="F28" i="1" s="1"/>
  <c r="D28" i="1"/>
  <c r="U27" i="1"/>
  <c r="U26" i="1"/>
  <c r="G26" i="1" s="1"/>
  <c r="F26" i="1" s="1"/>
  <c r="D26" i="1"/>
  <c r="U25" i="1"/>
  <c r="U24" i="1"/>
  <c r="G24" i="1"/>
  <c r="F24" i="1" s="1"/>
  <c r="D24" i="1"/>
  <c r="U23" i="1"/>
  <c r="D23" i="1"/>
  <c r="U22" i="1"/>
  <c r="G22" i="1"/>
  <c r="F22" i="1" s="1"/>
  <c r="D22" i="1"/>
  <c r="U21" i="1"/>
  <c r="G21" i="1" s="1"/>
  <c r="F21" i="1" s="1"/>
  <c r="D21" i="1"/>
  <c r="U20" i="1"/>
  <c r="G20" i="1" s="1"/>
  <c r="F20" i="1" s="1"/>
  <c r="D20" i="1"/>
  <c r="U19" i="1"/>
  <c r="G19" i="1" s="1"/>
  <c r="F19" i="1" s="1"/>
  <c r="D19" i="1"/>
  <c r="U18" i="1"/>
  <c r="G18" i="1" s="1"/>
  <c r="F18" i="1" s="1"/>
  <c r="D18" i="1"/>
  <c r="U17" i="1"/>
  <c r="G17" i="1" s="1"/>
  <c r="F17" i="1" s="1"/>
  <c r="D17" i="1"/>
  <c r="U16" i="1"/>
  <c r="G16" i="1" s="1"/>
  <c r="F16" i="1" s="1"/>
  <c r="D16" i="1"/>
  <c r="U15" i="1"/>
  <c r="D15" i="1"/>
  <c r="U14" i="1"/>
  <c r="G14" i="1" s="1"/>
  <c r="F14" i="1" s="1"/>
  <c r="D14" i="1"/>
  <c r="U13" i="1"/>
  <c r="G13" i="1" s="1"/>
  <c r="F13" i="1" s="1"/>
  <c r="D13" i="1"/>
  <c r="U12" i="1"/>
  <c r="G12" i="1" s="1"/>
  <c r="D12" i="1"/>
  <c r="T75" i="1"/>
  <c r="T86" i="1" s="1"/>
  <c r="S75" i="1"/>
  <c r="S86" i="1" s="1"/>
  <c r="R75" i="1"/>
  <c r="R86" i="1" s="1"/>
  <c r="Q75" i="1"/>
  <c r="Q86" i="1" s="1"/>
  <c r="P75" i="1"/>
  <c r="P86" i="1" s="1"/>
  <c r="O75" i="1"/>
  <c r="O86" i="1" s="1"/>
  <c r="N75" i="1"/>
  <c r="N86" i="1" s="1"/>
  <c r="M75" i="1"/>
  <c r="L10" i="1"/>
  <c r="L75" i="1" s="1"/>
  <c r="K10" i="1"/>
  <c r="K75" i="1" s="1"/>
  <c r="J10" i="1"/>
  <c r="J75" i="1" s="1"/>
  <c r="I10" i="1"/>
  <c r="H10" i="1"/>
  <c r="E10" i="1"/>
  <c r="D10" i="1"/>
  <c r="V37" i="1" l="1"/>
  <c r="F44" i="1"/>
  <c r="E44" i="1"/>
  <c r="I47" i="1"/>
  <c r="I75" i="1" s="1"/>
  <c r="F12" i="1"/>
  <c r="F10" i="1" s="1"/>
  <c r="G10" i="1"/>
  <c r="M86" i="1"/>
  <c r="W75" i="1"/>
  <c r="E50" i="1"/>
  <c r="F50" i="1"/>
  <c r="V75" i="1"/>
  <c r="E69" i="1"/>
  <c r="F69" i="1"/>
  <c r="F30" i="1"/>
  <c r="E39" i="1"/>
  <c r="F39" i="1"/>
  <c r="E41" i="1"/>
  <c r="F41" i="1"/>
  <c r="E43" i="1"/>
  <c r="F43" i="1"/>
  <c r="E45" i="1"/>
  <c r="F45" i="1"/>
  <c r="D47" i="1"/>
  <c r="D75" i="1" s="1"/>
  <c r="E56" i="1"/>
  <c r="F56" i="1"/>
  <c r="E63" i="1"/>
  <c r="F63" i="1"/>
  <c r="G30" i="1"/>
  <c r="F32" i="1"/>
  <c r="F34" i="1"/>
  <c r="G36" i="1"/>
  <c r="G49" i="1"/>
  <c r="H54" i="1"/>
  <c r="H47" i="1" s="1"/>
  <c r="H75" i="1" s="1"/>
  <c r="G55" i="1"/>
  <c r="G62" i="1"/>
  <c r="G68" i="1"/>
  <c r="E36" i="1" l="1"/>
  <c r="F36" i="1"/>
  <c r="E62" i="1"/>
  <c r="E61" i="1" s="1"/>
  <c r="F62" i="1"/>
  <c r="F61" i="1" s="1"/>
  <c r="G61" i="1"/>
  <c r="F29" i="1"/>
  <c r="E68" i="1"/>
  <c r="E67" i="1" s="1"/>
  <c r="F68" i="1"/>
  <c r="F67" i="1" s="1"/>
  <c r="G67" i="1"/>
  <c r="E55" i="1"/>
  <c r="E54" i="1" s="1"/>
  <c r="F55" i="1"/>
  <c r="F54" i="1" s="1"/>
  <c r="G54" i="1"/>
  <c r="E49" i="1"/>
  <c r="E48" i="1" s="1"/>
  <c r="E47" i="1" s="1"/>
  <c r="F49" i="1"/>
  <c r="F48" i="1" s="1"/>
  <c r="G48" i="1"/>
  <c r="G47" i="1" s="1"/>
  <c r="G29" i="1"/>
  <c r="E30" i="1"/>
  <c r="E29" i="1" s="1"/>
  <c r="E75" i="1" s="1"/>
  <c r="G75" i="1" l="1"/>
  <c r="F47" i="1"/>
  <c r="F75" i="1" s="1"/>
</calcChain>
</file>

<file path=xl/sharedStrings.xml><?xml version="1.0" encoding="utf-8"?>
<sst xmlns="http://schemas.openxmlformats.org/spreadsheetml/2006/main" count="244" uniqueCount="184">
  <si>
    <t>3. План учебного процесса</t>
  </si>
  <si>
    <t>Индекс</t>
  </si>
  <si>
    <t>Наименование циклов, разделов, дисциплин, профессиональных модулей, МДК, практик</t>
  </si>
  <si>
    <t>Формы промежуточной аттестации</t>
  </si>
  <si>
    <t>всего</t>
  </si>
  <si>
    <t>в том числе в форме практической подготовки</t>
  </si>
  <si>
    <t>Объём образовательной программы в академических часах</t>
  </si>
  <si>
    <t>Распределение обязательной нагрузки по курсам и семестрам  (час. в семестр)</t>
  </si>
  <si>
    <t>теоретические занятия</t>
  </si>
  <si>
    <t>лабораторные и практические занятия</t>
  </si>
  <si>
    <t>практики</t>
  </si>
  <si>
    <t>курсовая работа (проект)</t>
  </si>
  <si>
    <t>самостоятельная работа</t>
  </si>
  <si>
    <t>консультации</t>
  </si>
  <si>
    <t>промежуточная аттестация</t>
  </si>
  <si>
    <t>I курс</t>
  </si>
  <si>
    <t>II курс</t>
  </si>
  <si>
    <t>III курс</t>
  </si>
  <si>
    <t>IV курс</t>
  </si>
  <si>
    <t>сем.</t>
  </si>
  <si>
    <t>нед.</t>
  </si>
  <si>
    <t>ОЦ</t>
  </si>
  <si>
    <t>Общеобразовательный цикл</t>
  </si>
  <si>
    <t>8\3\3</t>
  </si>
  <si>
    <t>УП</t>
  </si>
  <si>
    <t>Учебные предметы</t>
  </si>
  <si>
    <t>УП.01</t>
  </si>
  <si>
    <t>Русский язык</t>
  </si>
  <si>
    <t>─/─/─/Эк</t>
  </si>
  <si>
    <t>УП.02</t>
  </si>
  <si>
    <t>Литература</t>
  </si>
  <si>
    <t>УП.03</t>
  </si>
  <si>
    <t xml:space="preserve">Математика </t>
  </si>
  <si>
    <t>─/─/─/Э</t>
  </si>
  <si>
    <t>УП.04</t>
  </si>
  <si>
    <t>Иностранный язык</t>
  </si>
  <si>
    <t>─/─/З</t>
  </si>
  <si>
    <t>УП.05</t>
  </si>
  <si>
    <t xml:space="preserve">Информатика </t>
  </si>
  <si>
    <t>─/ДЗ</t>
  </si>
  <si>
    <t>УП.06</t>
  </si>
  <si>
    <t xml:space="preserve">Физика </t>
  </si>
  <si>
    <t>УП.07</t>
  </si>
  <si>
    <t>Химия</t>
  </si>
  <si>
    <t>УП.08</t>
  </si>
  <si>
    <t>Биология</t>
  </si>
  <si>
    <t>─/─/─/З</t>
  </si>
  <si>
    <t>УП.09</t>
  </si>
  <si>
    <t>История</t>
  </si>
  <si>
    <t>─/─/─/ДЗ</t>
  </si>
  <si>
    <t>УП.10</t>
  </si>
  <si>
    <t>Обществознание</t>
  </si>
  <si>
    <t>УП.11</t>
  </si>
  <si>
    <t>География</t>
  </si>
  <si>
    <t>─/З</t>
  </si>
  <si>
    <t>УП.12</t>
  </si>
  <si>
    <t>Физическая культура</t>
  </si>
  <si>
    <t>УП.13</t>
  </si>
  <si>
    <t>Основы безопасности и защиты Родины</t>
  </si>
  <si>
    <t>ДУП</t>
  </si>
  <si>
    <t>Дополнительные  учебные предметы по выбору ОО</t>
  </si>
  <si>
    <t>ДУП.14</t>
  </si>
  <si>
    <t>Родная литература</t>
  </si>
  <si>
    <t>ЭК</t>
  </si>
  <si>
    <t>Элективные курсы</t>
  </si>
  <si>
    <t>ЭК.01</t>
  </si>
  <si>
    <t xml:space="preserve">Основы проектной деятельности </t>
  </si>
  <si>
    <t>З</t>
  </si>
  <si>
    <t>СГ.00</t>
  </si>
  <si>
    <t xml:space="preserve">Социально-гуманитарный цикл </t>
  </si>
  <si>
    <t>4\1\1</t>
  </si>
  <si>
    <t>СГ.01</t>
  </si>
  <si>
    <t>История России</t>
  </si>
  <si>
    <t>─/─/─/─/─/З</t>
  </si>
  <si>
    <t>СГ.02</t>
  </si>
  <si>
    <t>Иностранный язык в профессиональной деятельности</t>
  </si>
  <si>
    <t>─/─/─/─/─/─/─/ДЗ</t>
  </si>
  <si>
    <t>СГ.03</t>
  </si>
  <si>
    <t>Безопасность жизнедеятельности</t>
  </si>
  <si>
    <t>СГ.04</t>
  </si>
  <si>
    <t>─/─/─/─/─/─/─/Э</t>
  </si>
  <si>
    <t>СГ.05</t>
  </si>
  <si>
    <t>Основы финансовой грамотности</t>
  </si>
  <si>
    <t>─/─/─/─/─З</t>
  </si>
  <si>
    <t>СГ.06*</t>
  </si>
  <si>
    <t>Введение в специальность: общие компетенции профессионала</t>
  </si>
  <si>
    <t>ОП.00</t>
  </si>
  <si>
    <t xml:space="preserve">Общепрофессиональный цикл </t>
  </si>
  <si>
    <t>1\4\4</t>
  </si>
  <si>
    <t>ОП.01</t>
  </si>
  <si>
    <t>Элементы высшей математики</t>
  </si>
  <si>
    <t>─/─/─/─/─/ДЗ</t>
  </si>
  <si>
    <t>ОП.02</t>
  </si>
  <si>
    <t>Дискретная математика</t>
  </si>
  <si>
    <t>─/─/─/─/ДЗ</t>
  </si>
  <si>
    <t>ОП.03</t>
  </si>
  <si>
    <t>Инженерная компьютерная графика</t>
  </si>
  <si>
    <t>ОП.04</t>
  </si>
  <si>
    <t>Основы электротехники и электронной техники</t>
  </si>
  <si>
    <t>ОП.05</t>
  </si>
  <si>
    <t>Операционные системы и среды</t>
  </si>
  <si>
    <t>─/─/─/─/Э</t>
  </si>
  <si>
    <t>ОП.06</t>
  </si>
  <si>
    <t>Основы алгоритмизации и программирования</t>
  </si>
  <si>
    <t>─/─/─/─/─/Э</t>
  </si>
  <si>
    <t>ОП.07</t>
  </si>
  <si>
    <t>Метрология и электротехнические измерения</t>
  </si>
  <si>
    <t>ОП.08</t>
  </si>
  <si>
    <t>Информационные технологии</t>
  </si>
  <si>
    <t>ОП.09*</t>
  </si>
  <si>
    <t xml:space="preserve">Основы предпринимательства </t>
  </si>
  <si>
    <t>─/─/─/─/─/─/Зк</t>
  </si>
  <si>
    <t>ОП.10*</t>
  </si>
  <si>
    <t>Эффективное поведение на рынке труда</t>
  </si>
  <si>
    <t>ПМ.00</t>
  </si>
  <si>
    <t>Профессиональный цикл</t>
  </si>
  <si>
    <t>0/16/4</t>
  </si>
  <si>
    <t>ПМ.01</t>
  </si>
  <si>
    <t>Проектирование цифровых систем</t>
  </si>
  <si>
    <t>0/4/1</t>
  </si>
  <si>
    <t>МДК.01.01</t>
  </si>
  <si>
    <t>Основы проектирования цифровой техники</t>
  </si>
  <si>
    <t>комплексный курсовой проект</t>
  </si>
  <si>
    <t>МДК.01.02</t>
  </si>
  <si>
    <t>Разработка и прототипирование цифровых систем</t>
  </si>
  <si>
    <t>Учебная практика</t>
  </si>
  <si>
    <t>ПП.01</t>
  </si>
  <si>
    <t>Производственная практика</t>
  </si>
  <si>
    <t>КЭ.01</t>
  </si>
  <si>
    <t>Квалификационный экзамен</t>
  </si>
  <si>
    <t>ПМ.02</t>
  </si>
  <si>
    <t>Проектирование управляющих программ компьютерных систем и комплексов</t>
  </si>
  <si>
    <t>0/5/1</t>
  </si>
  <si>
    <t xml:space="preserve"> </t>
  </si>
  <si>
    <t>МДК.02.01</t>
  </si>
  <si>
    <t>Микропроцессорные системы</t>
  </si>
  <si>
    <t>Комплексный курсовой проект</t>
  </si>
  <si>
    <t>МДК.02.02</t>
  </si>
  <si>
    <t xml:space="preserve">Программирование микроконтроллеров </t>
  </si>
  <si>
    <t>─/─/─/─/─/─/ДЗ</t>
  </si>
  <si>
    <t>МДК.02.03</t>
  </si>
  <si>
    <t>Разработка прикладных приложений</t>
  </si>
  <si>
    <t>ПП.02</t>
  </si>
  <si>
    <t xml:space="preserve">КЭ.02 </t>
  </si>
  <si>
    <t>─/─/─/─/─/─/Э</t>
  </si>
  <si>
    <t>ПМ.03</t>
  </si>
  <si>
    <t>Техническое обслуживание и ремонт компьютерных систем и комплексов</t>
  </si>
  <si>
    <t>0/3/1</t>
  </si>
  <si>
    <t>МДК.03.01</t>
  </si>
  <si>
    <t>Техническое обслуживание и ремонт аппаратной части компьютерных систем и комплексов</t>
  </si>
  <si>
    <t>─/─/─/─/─/─/─/ДЗк</t>
  </si>
  <si>
    <t>МДК.03.02</t>
  </si>
  <si>
    <t>Настройка и обеспечение функционирования программных средств компьютерных систем и комплексов</t>
  </si>
  <si>
    <t>ПП.03</t>
  </si>
  <si>
    <t>КЭ.03</t>
  </si>
  <si>
    <t>ПМ.04</t>
  </si>
  <si>
    <t>Выполнение работ по профессии "Оператор электронно-вычислительных и вычислительных машин"</t>
  </si>
  <si>
    <t>МДК.04.01</t>
  </si>
  <si>
    <t>Оформление и компоновка технической документации</t>
  </si>
  <si>
    <t>МДК.04.02</t>
  </si>
  <si>
    <t>Техническая обработка и размещение информационных ресурсов на сайте</t>
  </si>
  <si>
    <t>ПП.04</t>
  </si>
  <si>
    <t>КЭ.04</t>
  </si>
  <si>
    <t>ПДП</t>
  </si>
  <si>
    <t xml:space="preserve">Преддипломная практика </t>
  </si>
  <si>
    <t>ГИА</t>
  </si>
  <si>
    <t>Государственная итоговая аттестация</t>
  </si>
  <si>
    <t>ВСЕГО</t>
  </si>
  <si>
    <t>18/22/16</t>
  </si>
  <si>
    <r>
      <rPr>
        <b/>
        <sz val="10"/>
        <color rgb="FF000000"/>
        <rFont val="Times New Roman"/>
        <family val="1"/>
        <charset val="204"/>
      </rPr>
      <t xml:space="preserve">Консультации </t>
    </r>
    <r>
      <rPr>
        <sz val="10"/>
        <color rgb="FF000000"/>
        <rFont val="Times New Roman"/>
        <family val="1"/>
        <charset val="204"/>
      </rPr>
      <t>на учебную группу из расчета 4 часа на одного обучающегося на каждый учебный год</t>
    </r>
  </si>
  <si>
    <t>дисциплин</t>
  </si>
  <si>
    <r>
      <rPr>
        <b/>
        <sz val="10"/>
        <color rgb="FF000000"/>
        <rFont val="Times New Roman"/>
        <family val="1"/>
        <charset val="204"/>
      </rPr>
      <t>Промежуточная аттестация</t>
    </r>
    <r>
      <rPr>
        <sz val="10"/>
        <color rgb="FF000000"/>
        <rFont val="Times New Roman"/>
        <family val="1"/>
        <charset val="204"/>
      </rPr>
      <t xml:space="preserve"> - 7 нед.</t>
    </r>
  </si>
  <si>
    <t>и МДК</t>
  </si>
  <si>
    <t xml:space="preserve">1. Программа базовой подготовки </t>
  </si>
  <si>
    <t xml:space="preserve">1.1. Дипломный проект (работа) </t>
  </si>
  <si>
    <t>учебной практики</t>
  </si>
  <si>
    <r>
      <rPr>
        <sz val="10"/>
        <color rgb="FF000000"/>
        <rFont val="Times New Roman"/>
        <family val="1"/>
        <charset val="204"/>
      </rPr>
      <t xml:space="preserve">Выполнение дипломного проекта (работы) с  </t>
    </r>
    <r>
      <rPr>
        <u/>
        <sz val="10"/>
        <color rgb="FF000000"/>
        <rFont val="Times New Roman"/>
        <family val="1"/>
        <charset val="204"/>
      </rPr>
      <t xml:space="preserve">4 мая   </t>
    </r>
    <r>
      <rPr>
        <sz val="10"/>
        <color rgb="FF000000"/>
        <rFont val="Times New Roman"/>
        <family val="1"/>
        <charset val="204"/>
      </rPr>
      <t xml:space="preserve"> по  </t>
    </r>
    <r>
      <rPr>
        <u/>
        <sz val="10"/>
        <color rgb="FF000000"/>
        <rFont val="Times New Roman"/>
        <family val="1"/>
        <charset val="204"/>
      </rPr>
      <t>15 июня</t>
    </r>
    <r>
      <rPr>
        <sz val="10"/>
        <color rgb="FF000000"/>
        <rFont val="Times New Roman"/>
        <family val="1"/>
        <charset val="204"/>
      </rPr>
      <t xml:space="preserve"> </t>
    </r>
  </si>
  <si>
    <r>
      <rPr>
        <sz val="10"/>
        <color rgb="FF000000"/>
        <rFont val="Times New Roman"/>
        <family val="1"/>
        <charset val="204"/>
      </rPr>
      <t>производст. практики / преддипл. практика</t>
    </r>
    <r>
      <rPr>
        <i/>
        <sz val="10"/>
        <color rgb="FF000000"/>
        <rFont val="Times New Roman"/>
        <family val="1"/>
        <charset val="204"/>
      </rPr>
      <t xml:space="preserve"> </t>
    </r>
  </si>
  <si>
    <r>
      <rPr>
        <sz val="10"/>
        <color rgb="FF000000"/>
        <rFont val="Times New Roman"/>
        <family val="1"/>
        <charset val="204"/>
      </rPr>
      <t xml:space="preserve">Защита дипломного проекта (работы) с </t>
    </r>
    <r>
      <rPr>
        <u/>
        <sz val="10"/>
        <color rgb="FF000000"/>
        <rFont val="Times New Roman"/>
        <family val="1"/>
        <charset val="204"/>
      </rPr>
      <t>16 июня</t>
    </r>
    <r>
      <rPr>
        <sz val="10"/>
        <color rgb="FF000000"/>
        <rFont val="Times New Roman"/>
        <family val="1"/>
        <charset val="204"/>
      </rPr>
      <t xml:space="preserve">  по </t>
    </r>
    <r>
      <rPr>
        <u/>
        <sz val="10"/>
        <color rgb="FF000000"/>
        <rFont val="Times New Roman"/>
        <family val="1"/>
        <charset val="204"/>
      </rPr>
      <t>21 июня</t>
    </r>
  </si>
  <si>
    <t>экзаменов</t>
  </si>
  <si>
    <t>дифф. зачетов</t>
  </si>
  <si>
    <t>1.2. Демонстрационный экзамен с 22 июня по 27 июня</t>
  </si>
  <si>
    <t>зачетов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</si>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</sst>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yr"/>
      <charset val="204"/>
    </font>
    <font>
      <b/>
      <sz val="11"/>
      <name val="Arial Cyr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1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4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6" fillId="0" borderId="0"/>
  </cellStyleXfs>
  <cellXfs count="180">
    <xf numFmtId="0" fontId="0" fillId="0" borderId="0" xfId="0"/>
    <xf numFmtId="0" fontId="0" fillId="0" borderId="0" xfId="0" applyFont="1"/>
    <xf numFmtId="0" fontId="0" fillId="0" borderId="0" xfId="0"/>
    <xf numFmtId="0" fontId="1" fillId="0" borderId="0" xfId="0" applyFont="1"/>
    <xf numFmtId="1" fontId="0" fillId="0" borderId="0" xfId="0" applyNumberFormat="1"/>
    <xf numFmtId="0" fontId="2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0" fillId="0" borderId="6" xfId="0" applyBorder="1"/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/>
    <xf numFmtId="0" fontId="2" fillId="0" borderId="8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2" borderId="1" xfId="0" applyFont="1" applyFill="1" applyBorder="1" applyAlignment="1">
      <alignment vertical="top" wrapText="1"/>
    </xf>
    <xf numFmtId="14" fontId="2" fillId="2" borderId="9" xfId="0" applyNumberFormat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top" wrapText="1"/>
    </xf>
    <xf numFmtId="14" fontId="2" fillId="2" borderId="1" xfId="0" applyNumberFormat="1" applyFont="1" applyFill="1" applyBorder="1" applyAlignment="1">
      <alignment horizontal="center" vertical="center" wrapText="1"/>
    </xf>
    <xf numFmtId="1" fontId="2" fillId="2" borderId="9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1" fontId="4" fillId="0" borderId="13" xfId="0" applyNumberFormat="1" applyFont="1" applyBorder="1" applyAlignment="1">
      <alignment horizontal="center" vertical="center" wrapText="1"/>
    </xf>
    <xf numFmtId="1" fontId="4" fillId="0" borderId="14" xfId="0" applyNumberFormat="1" applyFont="1" applyBorder="1" applyAlignment="1">
      <alignment horizontal="center" vertical="center" wrapText="1"/>
    </xf>
    <xf numFmtId="1" fontId="4" fillId="0" borderId="15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top" wrapText="1"/>
    </xf>
    <xf numFmtId="0" fontId="4" fillId="0" borderId="17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1" fontId="4" fillId="0" borderId="17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wrapText="1"/>
    </xf>
    <xf numFmtId="0" fontId="4" fillId="0" borderId="19" xfId="0" applyFont="1" applyBorder="1" applyAlignment="1">
      <alignment vertical="top" wrapText="1"/>
    </xf>
    <xf numFmtId="0" fontId="4" fillId="0" borderId="20" xfId="0" applyFont="1" applyBorder="1" applyAlignment="1">
      <alignment vertical="top" wrapText="1"/>
    </xf>
    <xf numFmtId="0" fontId="4" fillId="0" borderId="20" xfId="0" applyFont="1" applyBorder="1" applyAlignment="1">
      <alignment horizontal="center" wrapText="1"/>
    </xf>
    <xf numFmtId="1" fontId="4" fillId="0" borderId="20" xfId="0" applyNumberFormat="1" applyFont="1" applyBorder="1" applyAlignment="1">
      <alignment horizontal="center" vertical="center" wrapText="1"/>
    </xf>
    <xf numFmtId="1" fontId="4" fillId="0" borderId="21" xfId="0" applyNumberFormat="1" applyFont="1" applyBorder="1" applyAlignment="1">
      <alignment horizontal="center" vertical="center" wrapText="1"/>
    </xf>
    <xf numFmtId="1" fontId="4" fillId="0" borderId="22" xfId="0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14" fontId="2" fillId="2" borderId="9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top" wrapText="1"/>
    </xf>
    <xf numFmtId="0" fontId="4" fillId="0" borderId="24" xfId="0" applyFont="1" applyBorder="1" applyAlignment="1">
      <alignment vertical="top" wrapText="1"/>
    </xf>
    <xf numFmtId="0" fontId="4" fillId="0" borderId="5" xfId="0" applyFont="1" applyBorder="1" applyAlignment="1">
      <alignment horizont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vertical="top" wrapText="1"/>
    </xf>
    <xf numFmtId="14" fontId="2" fillId="2" borderId="1" xfId="0" applyNumberFormat="1" applyFont="1" applyFill="1" applyBorder="1" applyAlignment="1">
      <alignment horizontal="center" wrapText="1"/>
    </xf>
    <xf numFmtId="0" fontId="5" fillId="3" borderId="19" xfId="1" applyFont="1" applyFill="1" applyBorder="1" applyAlignment="1" applyProtection="1">
      <alignment horizontal="center" vertical="center"/>
      <protection locked="0"/>
    </xf>
    <xf numFmtId="0" fontId="6" fillId="0" borderId="2" xfId="1" applyFont="1" applyBorder="1" applyAlignment="1" applyProtection="1">
      <alignment horizontal="left" vertical="center" wrapText="1"/>
      <protection locked="0"/>
    </xf>
    <xf numFmtId="0" fontId="4" fillId="0" borderId="2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1" fontId="2" fillId="2" borderId="11" xfId="0" applyNumberFormat="1" applyFont="1" applyFill="1" applyBorder="1" applyAlignment="1">
      <alignment horizontal="center" vertical="center" wrapText="1"/>
    </xf>
    <xf numFmtId="0" fontId="4" fillId="0" borderId="24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4" fillId="0" borderId="13" xfId="0" applyFont="1" applyBorder="1" applyAlignment="1">
      <alignment horizontal="center" wrapText="1"/>
    </xf>
    <xf numFmtId="0" fontId="4" fillId="0" borderId="16" xfId="0" applyFont="1" applyBorder="1" applyAlignment="1">
      <alignment wrapText="1"/>
    </xf>
    <xf numFmtId="0" fontId="7" fillId="0" borderId="17" xfId="0" applyFont="1" applyBorder="1" applyAlignment="1">
      <alignment wrapText="1"/>
    </xf>
    <xf numFmtId="1" fontId="4" fillId="0" borderId="28" xfId="0" applyNumberFormat="1" applyFont="1" applyBorder="1" applyAlignment="1">
      <alignment horizontal="center" vertical="center" wrapText="1"/>
    </xf>
    <xf numFmtId="1" fontId="4" fillId="0" borderId="18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4" fillId="0" borderId="19" xfId="0" applyFont="1" applyBorder="1" applyAlignment="1">
      <alignment wrapText="1"/>
    </xf>
    <xf numFmtId="0" fontId="7" fillId="0" borderId="20" xfId="0" applyFont="1" applyBorder="1" applyAlignment="1">
      <alignment wrapText="1"/>
    </xf>
    <xf numFmtId="1" fontId="4" fillId="0" borderId="29" xfId="0" applyNumberFormat="1" applyFont="1" applyBorder="1" applyAlignment="1">
      <alignment horizontal="center" vertical="center" wrapText="1"/>
    </xf>
    <xf numFmtId="1" fontId="4" fillId="0" borderId="23" xfId="0" applyNumberFormat="1" applyFont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wrapText="1"/>
    </xf>
    <xf numFmtId="0" fontId="4" fillId="0" borderId="30" xfId="0" applyFont="1" applyBorder="1" applyAlignment="1">
      <alignment horizontal="center" vertical="center" wrapText="1"/>
    </xf>
    <xf numFmtId="0" fontId="4" fillId="0" borderId="17" xfId="0" applyFont="1" applyBorder="1" applyAlignment="1">
      <alignment wrapText="1"/>
    </xf>
    <xf numFmtId="0" fontId="4" fillId="0" borderId="31" xfId="0" applyFont="1" applyBorder="1" applyAlignment="1">
      <alignment horizontal="center" vertical="center" wrapText="1"/>
    </xf>
    <xf numFmtId="0" fontId="4" fillId="0" borderId="20" xfId="0" applyFont="1" applyBorder="1" applyAlignment="1">
      <alignment wrapText="1"/>
    </xf>
    <xf numFmtId="0" fontId="2" fillId="2" borderId="1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0" fontId="7" fillId="0" borderId="32" xfId="0" applyFont="1" applyBorder="1" applyAlignment="1">
      <alignment wrapText="1"/>
    </xf>
    <xf numFmtId="2" fontId="4" fillId="0" borderId="13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7" fillId="0" borderId="33" xfId="0" applyFont="1" applyBorder="1" applyAlignment="1">
      <alignment wrapText="1"/>
    </xf>
    <xf numFmtId="2" fontId="7" fillId="0" borderId="13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7" fillId="0" borderId="24" xfId="0" applyFont="1" applyBorder="1" applyAlignment="1">
      <alignment wrapText="1"/>
    </xf>
    <xf numFmtId="0" fontId="4" fillId="0" borderId="29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4" fillId="0" borderId="32" xfId="0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7" fillId="0" borderId="34" xfId="0" applyFont="1" applyBorder="1" applyAlignment="1">
      <alignment horizontal="center" vertical="center" wrapText="1"/>
    </xf>
    <xf numFmtId="0" fontId="4" fillId="0" borderId="33" xfId="0" applyFont="1" applyBorder="1" applyAlignment="1">
      <alignment wrapText="1"/>
    </xf>
    <xf numFmtId="0" fontId="7" fillId="0" borderId="35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wrapText="1"/>
    </xf>
    <xf numFmtId="0" fontId="4" fillId="0" borderId="36" xfId="0" applyFont="1" applyBorder="1" applyAlignment="1">
      <alignment horizontal="center" wrapText="1"/>
    </xf>
    <xf numFmtId="0" fontId="4" fillId="0" borderId="13" xfId="0" applyFont="1" applyBorder="1" applyAlignment="1">
      <alignment wrapText="1"/>
    </xf>
    <xf numFmtId="0" fontId="7" fillId="0" borderId="13" xfId="0" applyFont="1" applyBorder="1" applyAlignment="1">
      <alignment horizontal="center" vertical="center" wrapText="1"/>
    </xf>
    <xf numFmtId="0" fontId="4" fillId="0" borderId="18" xfId="0" applyFont="1" applyBorder="1" applyAlignment="1">
      <alignment wrapText="1"/>
    </xf>
    <xf numFmtId="0" fontId="7" fillId="0" borderId="18" xfId="0" applyFont="1" applyBorder="1" applyAlignment="1">
      <alignment wrapText="1"/>
    </xf>
    <xf numFmtId="0" fontId="4" fillId="0" borderId="18" xfId="0" applyFont="1" applyBorder="1" applyAlignment="1">
      <alignment horizontal="center" wrapText="1"/>
    </xf>
    <xf numFmtId="0" fontId="4" fillId="0" borderId="23" xfId="0" applyFont="1" applyBorder="1" applyAlignment="1">
      <alignment wrapText="1"/>
    </xf>
    <xf numFmtId="0" fontId="7" fillId="0" borderId="23" xfId="0" applyFont="1" applyBorder="1" applyAlignment="1">
      <alignment wrapText="1"/>
    </xf>
    <xf numFmtId="0" fontId="4" fillId="0" borderId="23" xfId="0" applyFont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1" fontId="4" fillId="2" borderId="9" xfId="0" applyNumberFormat="1" applyFont="1" applyFill="1" applyBorder="1" applyAlignment="1">
      <alignment horizontal="center" vertical="center" wrapText="1"/>
    </xf>
    <xf numFmtId="0" fontId="4" fillId="0" borderId="34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" fontId="8" fillId="0" borderId="9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24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2" fillId="0" borderId="24" xfId="0" applyFont="1" applyBorder="1" applyAlignment="1">
      <alignment horizontal="center" wrapText="1"/>
    </xf>
    <xf numFmtId="1" fontId="2" fillId="0" borderId="24" xfId="0" applyNumberFormat="1" applyFont="1" applyBorder="1" applyAlignment="1">
      <alignment horizontal="center" vertical="center" wrapText="1"/>
    </xf>
    <xf numFmtId="1" fontId="2" fillId="0" borderId="24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5" xfId="0" applyFont="1" applyBorder="1" applyAlignment="1">
      <alignment horizontal="left" wrapText="1"/>
    </xf>
    <xf numFmtId="0" fontId="2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8" xfId="0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6" xfId="0" applyFont="1" applyBorder="1" applyAlignment="1">
      <alignment horizontal="center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wrapText="1"/>
    </xf>
    <xf numFmtId="1" fontId="0" fillId="0" borderId="0" xfId="0" applyNumberFormat="1"/>
    <xf numFmtId="0" fontId="2" fillId="0" borderId="1" xfId="0" applyFont="1" applyBorder="1" applyAlignment="1">
      <alignment horizontal="center" textRotation="90" wrapText="1"/>
    </xf>
    <xf numFmtId="0" fontId="3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textRotation="90" wrapText="1"/>
    </xf>
    <xf numFmtId="1" fontId="4" fillId="0" borderId="1" xfId="0" applyNumberFormat="1" applyFont="1" applyBorder="1" applyAlignment="1">
      <alignment horizontal="center" textRotation="90" wrapText="1"/>
    </xf>
    <xf numFmtId="0" fontId="4" fillId="0" borderId="1" xfId="0" applyFont="1" applyBorder="1" applyAlignment="1">
      <alignment horizontal="center" wrapText="1"/>
    </xf>
    <xf numFmtId="0" fontId="4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left" wrapText="1"/>
    </xf>
    <xf numFmtId="0" fontId="4" fillId="0" borderId="5" xfId="0" applyFont="1" applyBorder="1" applyAlignment="1">
      <alignment wrapText="1"/>
    </xf>
    <xf numFmtId="0" fontId="2" fillId="0" borderId="24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8" xfId="0" applyBorder="1" applyAlignment="1">
      <alignment wrapText="1"/>
    </xf>
    <xf numFmtId="0" fontId="4" fillId="0" borderId="24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39" xfId="0" applyFont="1" applyBorder="1" applyAlignment="1">
      <alignment wrapText="1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7"/>
  <sheetViews>
    <sheetView tabSelected="1" topLeftCell="A37" zoomScaleNormal="100" workbookViewId="0">
      <selection activeCell="M50" sqref="M50"/>
    </sheetView>
  </sheetViews>
  <sheetFormatPr defaultRowHeight="12.75" x14ac:dyDescent="0.2"/>
  <cols>
    <col min="1" max="1" width="10.140625"/>
    <col min="2" max="2" width="25.28515625" style="1"/>
    <col min="3" max="3" width="17.5703125"/>
    <col min="4" max="4" width="6.85546875"/>
    <col min="5" max="5" width="6.140625"/>
    <col min="6" max="6" width="6.42578125"/>
    <col min="7" max="7" width="6.140625"/>
    <col min="8" max="8" width="6.5703125"/>
    <col min="9" max="12" width="6.140625"/>
    <col min="13" max="18" width="6.140625" style="2"/>
    <col min="19" max="19" width="4.85546875" style="2"/>
    <col min="20" max="20" width="6.140625" style="2"/>
    <col min="21" max="22" width="8.28515625" style="2"/>
    <col min="23" max="1025" width="8.28515625"/>
  </cols>
  <sheetData>
    <row r="1" spans="1:21" ht="15" x14ac:dyDescent="0.25">
      <c r="A1" s="3" t="s">
        <v>0</v>
      </c>
      <c r="G1" s="4"/>
    </row>
    <row r="2" spans="1:21" ht="24" customHeight="1" x14ac:dyDescent="0.2">
      <c r="A2" s="161" t="s">
        <v>1</v>
      </c>
      <c r="B2" s="162" t="s">
        <v>2</v>
      </c>
      <c r="C2" s="161" t="s">
        <v>3</v>
      </c>
      <c r="D2" s="161" t="s">
        <v>4</v>
      </c>
      <c r="E2" s="161" t="s">
        <v>5</v>
      </c>
      <c r="F2" s="163" t="s">
        <v>6</v>
      </c>
      <c r="G2" s="163"/>
      <c r="H2" s="163"/>
      <c r="I2" s="163"/>
      <c r="J2" s="163"/>
      <c r="K2" s="163"/>
      <c r="L2" s="163"/>
      <c r="M2" s="164" t="s">
        <v>7</v>
      </c>
      <c r="N2" s="164"/>
      <c r="O2" s="164"/>
      <c r="P2" s="164"/>
      <c r="Q2" s="164"/>
      <c r="R2" s="164"/>
      <c r="S2" s="164"/>
      <c r="T2" s="164"/>
    </row>
    <row r="3" spans="1:21" ht="13.5" customHeight="1" x14ac:dyDescent="0.2">
      <c r="A3" s="161"/>
      <c r="B3" s="162"/>
      <c r="C3" s="161"/>
      <c r="D3" s="161"/>
      <c r="E3" s="161"/>
      <c r="F3" s="165" t="s">
        <v>8</v>
      </c>
      <c r="G3" s="166" t="s">
        <v>9</v>
      </c>
      <c r="H3" s="165" t="s">
        <v>10</v>
      </c>
      <c r="I3" s="165" t="s">
        <v>11</v>
      </c>
      <c r="J3" s="165" t="s">
        <v>12</v>
      </c>
      <c r="K3" s="165" t="s">
        <v>13</v>
      </c>
      <c r="L3" s="165" t="s">
        <v>14</v>
      </c>
      <c r="M3" s="167" t="s">
        <v>15</v>
      </c>
      <c r="N3" s="167"/>
      <c r="O3" s="167" t="s">
        <v>16</v>
      </c>
      <c r="P3" s="167"/>
      <c r="Q3" s="167" t="s">
        <v>17</v>
      </c>
      <c r="R3" s="167"/>
      <c r="S3" s="167" t="s">
        <v>18</v>
      </c>
      <c r="T3" s="167"/>
    </row>
    <row r="4" spans="1:21" ht="12.75" customHeight="1" x14ac:dyDescent="0.2">
      <c r="A4" s="161"/>
      <c r="B4" s="162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6">
        <v>1</v>
      </c>
      <c r="N4" s="7">
        <v>2</v>
      </c>
      <c r="O4" s="7">
        <v>3</v>
      </c>
      <c r="P4" s="7">
        <v>4</v>
      </c>
      <c r="Q4" s="7">
        <v>5</v>
      </c>
      <c r="R4" s="7">
        <v>6</v>
      </c>
      <c r="S4" s="8">
        <v>7</v>
      </c>
      <c r="T4" s="9">
        <v>8</v>
      </c>
    </row>
    <row r="5" spans="1:21" x14ac:dyDescent="0.2">
      <c r="A5" s="161"/>
      <c r="B5" s="162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7" t="s">
        <v>19</v>
      </c>
      <c r="N5" s="10" t="s">
        <v>19</v>
      </c>
      <c r="O5" s="10" t="s">
        <v>19</v>
      </c>
      <c r="P5" s="10" t="s">
        <v>19</v>
      </c>
      <c r="Q5" s="10" t="s">
        <v>19</v>
      </c>
      <c r="R5" s="10" t="s">
        <v>19</v>
      </c>
      <c r="S5" s="10" t="s">
        <v>19</v>
      </c>
      <c r="T5" s="10" t="s">
        <v>19</v>
      </c>
    </row>
    <row r="6" spans="1:21" x14ac:dyDescent="0.2">
      <c r="A6" s="161"/>
      <c r="B6" s="162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1">
        <v>17</v>
      </c>
      <c r="N6" s="11">
        <v>23</v>
      </c>
      <c r="O6" s="11">
        <v>17</v>
      </c>
      <c r="P6" s="11">
        <v>23</v>
      </c>
      <c r="Q6" s="11">
        <v>17</v>
      </c>
      <c r="R6" s="11">
        <v>23</v>
      </c>
      <c r="S6" s="12">
        <v>17</v>
      </c>
      <c r="T6" s="13">
        <v>23</v>
      </c>
    </row>
    <row r="7" spans="1:21" ht="9" customHeight="1" x14ac:dyDescent="0.2">
      <c r="A7" s="161"/>
      <c r="B7" s="162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7" t="s">
        <v>20</v>
      </c>
      <c r="N7" s="7" t="s">
        <v>20</v>
      </c>
      <c r="O7" s="7" t="s">
        <v>20</v>
      </c>
      <c r="P7" s="7" t="s">
        <v>20</v>
      </c>
      <c r="Q7" s="7" t="s">
        <v>20</v>
      </c>
      <c r="R7" s="7" t="s">
        <v>20</v>
      </c>
      <c r="S7" s="8" t="s">
        <v>20</v>
      </c>
      <c r="T7" s="10" t="s">
        <v>20</v>
      </c>
    </row>
    <row r="8" spans="1:21" ht="74.25" customHeight="1" x14ac:dyDescent="0.2">
      <c r="A8" s="161"/>
      <c r="B8" s="162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4"/>
      <c r="N8" s="15"/>
      <c r="O8" s="15"/>
      <c r="P8" s="15"/>
      <c r="Q8" s="15"/>
      <c r="R8" s="15"/>
      <c r="S8" s="16"/>
      <c r="T8" s="17"/>
    </row>
    <row r="9" spans="1:21" x14ac:dyDescent="0.2">
      <c r="A9" s="18">
        <v>1</v>
      </c>
      <c r="B9" s="19">
        <v>2</v>
      </c>
      <c r="C9" s="20">
        <v>3</v>
      </c>
      <c r="D9" s="21">
        <v>4</v>
      </c>
      <c r="E9" s="18">
        <v>5</v>
      </c>
      <c r="F9" s="20">
        <v>6</v>
      </c>
      <c r="G9" s="22">
        <v>7</v>
      </c>
      <c r="H9" s="20">
        <v>8</v>
      </c>
      <c r="I9" s="18">
        <v>9</v>
      </c>
      <c r="J9" s="19">
        <v>10</v>
      </c>
      <c r="K9" s="20">
        <v>11</v>
      </c>
      <c r="L9" s="21">
        <v>12</v>
      </c>
      <c r="M9" s="23">
        <v>13</v>
      </c>
      <c r="N9" s="24">
        <v>14</v>
      </c>
      <c r="O9" s="25">
        <v>15</v>
      </c>
      <c r="P9" s="24">
        <v>16</v>
      </c>
      <c r="Q9" s="23">
        <v>17</v>
      </c>
      <c r="R9" s="26">
        <v>18</v>
      </c>
      <c r="S9" s="24">
        <v>19</v>
      </c>
      <c r="T9" s="5">
        <v>20</v>
      </c>
    </row>
    <row r="10" spans="1:21" x14ac:dyDescent="0.2">
      <c r="A10" s="27" t="s">
        <v>21</v>
      </c>
      <c r="B10" s="27" t="s">
        <v>22</v>
      </c>
      <c r="C10" s="28" t="s">
        <v>23</v>
      </c>
      <c r="D10" s="29">
        <f t="shared" ref="D10:T10" si="0">SUM(D12:D28)</f>
        <v>1476</v>
      </c>
      <c r="E10" s="30">
        <f t="shared" si="0"/>
        <v>0</v>
      </c>
      <c r="F10" s="29">
        <f t="shared" si="0"/>
        <v>509.6</v>
      </c>
      <c r="G10" s="30">
        <f t="shared" si="0"/>
        <v>888.4</v>
      </c>
      <c r="H10" s="29">
        <f t="shared" si="0"/>
        <v>0</v>
      </c>
      <c r="I10" s="30">
        <f t="shared" si="0"/>
        <v>0</v>
      </c>
      <c r="J10" s="29">
        <f t="shared" si="0"/>
        <v>0</v>
      </c>
      <c r="K10" s="30">
        <f t="shared" si="0"/>
        <v>60</v>
      </c>
      <c r="L10" s="29">
        <f t="shared" si="0"/>
        <v>24</v>
      </c>
      <c r="M10" s="29">
        <f t="shared" si="0"/>
        <v>400</v>
      </c>
      <c r="N10" s="29">
        <f t="shared" si="0"/>
        <v>560</v>
      </c>
      <c r="O10" s="29">
        <f t="shared" si="0"/>
        <v>220</v>
      </c>
      <c r="P10" s="29">
        <f t="shared" si="0"/>
        <v>296</v>
      </c>
      <c r="Q10" s="29">
        <f t="shared" si="0"/>
        <v>0</v>
      </c>
      <c r="R10" s="29">
        <f t="shared" si="0"/>
        <v>0</v>
      </c>
      <c r="S10" s="29">
        <f t="shared" si="0"/>
        <v>0</v>
      </c>
      <c r="T10" s="29">
        <f t="shared" si="0"/>
        <v>0</v>
      </c>
    </row>
    <row r="11" spans="1:21" x14ac:dyDescent="0.2">
      <c r="A11" s="31" t="s">
        <v>24</v>
      </c>
      <c r="B11" s="27" t="s">
        <v>25</v>
      </c>
      <c r="C11" s="32"/>
      <c r="D11" s="29"/>
      <c r="E11" s="29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</row>
    <row r="12" spans="1:21" ht="12.75" customHeight="1" x14ac:dyDescent="0.2">
      <c r="A12" s="34" t="s">
        <v>26</v>
      </c>
      <c r="B12" s="35" t="s">
        <v>27</v>
      </c>
      <c r="C12" s="36" t="s">
        <v>28</v>
      </c>
      <c r="D12" s="37">
        <f t="shared" ref="D12:D24" si="1">SUM(M12:T12)</f>
        <v>82</v>
      </c>
      <c r="E12" s="37"/>
      <c r="F12" s="38">
        <f>U12-G12</f>
        <v>27.200000000000003</v>
      </c>
      <c r="G12" s="39">
        <f>U12*0.6</f>
        <v>40.799999999999997</v>
      </c>
      <c r="H12" s="40"/>
      <c r="I12" s="40"/>
      <c r="J12" s="40"/>
      <c r="K12" s="40">
        <v>6</v>
      </c>
      <c r="L12" s="40">
        <v>8</v>
      </c>
      <c r="M12" s="41">
        <v>22</v>
      </c>
      <c r="N12" s="41">
        <v>24</v>
      </c>
      <c r="O12" s="41">
        <v>10</v>
      </c>
      <c r="P12" s="41">
        <v>26</v>
      </c>
      <c r="Q12" s="41">
        <v>0</v>
      </c>
      <c r="R12" s="41">
        <v>0</v>
      </c>
      <c r="S12" s="41">
        <v>0</v>
      </c>
      <c r="T12" s="41">
        <v>0</v>
      </c>
      <c r="U12" s="2">
        <f t="shared" ref="U12:U28" si="2">SUM(M12:T12)-K12-L12</f>
        <v>68</v>
      </c>
    </row>
    <row r="13" spans="1:21" x14ac:dyDescent="0.2">
      <c r="A13" s="42" t="s">
        <v>29</v>
      </c>
      <c r="B13" s="43" t="s">
        <v>30</v>
      </c>
      <c r="C13" s="44"/>
      <c r="D13" s="37">
        <f t="shared" si="1"/>
        <v>108</v>
      </c>
      <c r="E13" s="45"/>
      <c r="F13" s="38">
        <f>U13-G13</f>
        <v>40.800000000000004</v>
      </c>
      <c r="G13" s="39">
        <f>U13*0.6</f>
        <v>61.199999999999996</v>
      </c>
      <c r="H13" s="46"/>
      <c r="I13" s="46"/>
      <c r="J13" s="46"/>
      <c r="K13" s="46">
        <v>6</v>
      </c>
      <c r="L13" s="46"/>
      <c r="M13" s="47">
        <v>38</v>
      </c>
      <c r="N13" s="47">
        <v>30</v>
      </c>
      <c r="O13" s="47">
        <v>10</v>
      </c>
      <c r="P13" s="47">
        <v>30</v>
      </c>
      <c r="Q13" s="47">
        <v>0</v>
      </c>
      <c r="R13" s="47">
        <v>0</v>
      </c>
      <c r="S13" s="47">
        <v>0</v>
      </c>
      <c r="T13" s="47">
        <v>0</v>
      </c>
      <c r="U13" s="2">
        <f t="shared" si="2"/>
        <v>102</v>
      </c>
    </row>
    <row r="14" spans="1:21" x14ac:dyDescent="0.2">
      <c r="A14" s="42" t="s">
        <v>31</v>
      </c>
      <c r="B14" s="43" t="s">
        <v>32</v>
      </c>
      <c r="C14" s="48" t="s">
        <v>33</v>
      </c>
      <c r="D14" s="37">
        <f t="shared" si="1"/>
        <v>226</v>
      </c>
      <c r="E14" s="45"/>
      <c r="F14" s="38">
        <f>U14-G14</f>
        <v>83.2</v>
      </c>
      <c r="G14" s="39">
        <f>U14*0.6</f>
        <v>124.8</v>
      </c>
      <c r="H14" s="46"/>
      <c r="I14" s="46"/>
      <c r="J14" s="46"/>
      <c r="K14" s="46">
        <v>10</v>
      </c>
      <c r="L14" s="46">
        <v>8</v>
      </c>
      <c r="M14" s="47">
        <v>36</v>
      </c>
      <c r="N14" s="47">
        <v>52</v>
      </c>
      <c r="O14" s="47">
        <v>52</v>
      </c>
      <c r="P14" s="47">
        <v>86</v>
      </c>
      <c r="Q14" s="47">
        <v>0</v>
      </c>
      <c r="R14" s="47">
        <v>0</v>
      </c>
      <c r="S14" s="47">
        <v>0</v>
      </c>
      <c r="T14" s="47">
        <v>0</v>
      </c>
      <c r="U14" s="2">
        <f t="shared" si="2"/>
        <v>208</v>
      </c>
    </row>
    <row r="15" spans="1:21" ht="15" customHeight="1" x14ac:dyDescent="0.2">
      <c r="A15" s="42" t="s">
        <v>34</v>
      </c>
      <c r="B15" s="43" t="s">
        <v>35</v>
      </c>
      <c r="C15" s="48" t="s">
        <v>36</v>
      </c>
      <c r="D15" s="37">
        <f t="shared" si="1"/>
        <v>72</v>
      </c>
      <c r="E15" s="45"/>
      <c r="F15" s="38">
        <v>0</v>
      </c>
      <c r="G15" s="39">
        <v>72</v>
      </c>
      <c r="H15" s="46"/>
      <c r="I15" s="46"/>
      <c r="J15" s="46"/>
      <c r="K15" s="46">
        <v>6</v>
      </c>
      <c r="L15" s="46"/>
      <c r="M15" s="47">
        <v>22</v>
      </c>
      <c r="N15" s="47">
        <v>20</v>
      </c>
      <c r="O15" s="47">
        <v>30</v>
      </c>
      <c r="P15" s="47">
        <v>0</v>
      </c>
      <c r="Q15" s="47">
        <v>0</v>
      </c>
      <c r="R15" s="47">
        <v>0</v>
      </c>
      <c r="S15" s="47">
        <v>0</v>
      </c>
      <c r="T15" s="47">
        <v>0</v>
      </c>
      <c r="U15" s="2">
        <f t="shared" si="2"/>
        <v>66</v>
      </c>
    </row>
    <row r="16" spans="1:21" ht="15" customHeight="1" x14ac:dyDescent="0.2">
      <c r="A16" s="42" t="s">
        <v>37</v>
      </c>
      <c r="B16" s="43" t="s">
        <v>38</v>
      </c>
      <c r="C16" s="48" t="s">
        <v>39</v>
      </c>
      <c r="D16" s="37">
        <f t="shared" si="1"/>
        <v>144</v>
      </c>
      <c r="E16" s="45"/>
      <c r="F16" s="38">
        <f t="shared" ref="F16:F22" si="3">U16-G16</f>
        <v>53.600000000000009</v>
      </c>
      <c r="G16" s="39">
        <f t="shared" ref="G16:G22" si="4">U16*0.6</f>
        <v>80.399999999999991</v>
      </c>
      <c r="H16" s="46"/>
      <c r="I16" s="46"/>
      <c r="J16" s="46"/>
      <c r="K16" s="46">
        <v>10</v>
      </c>
      <c r="L16" s="46"/>
      <c r="M16" s="47">
        <v>60</v>
      </c>
      <c r="N16" s="47">
        <v>84</v>
      </c>
      <c r="O16" s="47">
        <v>0</v>
      </c>
      <c r="P16" s="47">
        <v>0</v>
      </c>
      <c r="Q16" s="47">
        <v>0</v>
      </c>
      <c r="R16" s="47">
        <v>0</v>
      </c>
      <c r="S16" s="47">
        <v>0</v>
      </c>
      <c r="T16" s="47">
        <v>0</v>
      </c>
      <c r="U16" s="2">
        <f t="shared" si="2"/>
        <v>134</v>
      </c>
    </row>
    <row r="17" spans="1:22" ht="12.75" customHeight="1" x14ac:dyDescent="0.2">
      <c r="A17" s="42" t="s">
        <v>40</v>
      </c>
      <c r="B17" s="43" t="s">
        <v>41</v>
      </c>
      <c r="C17" s="48" t="s">
        <v>33</v>
      </c>
      <c r="D17" s="37">
        <f t="shared" si="1"/>
        <v>226</v>
      </c>
      <c r="E17" s="45"/>
      <c r="F17" s="38">
        <f t="shared" si="3"/>
        <v>83.2</v>
      </c>
      <c r="G17" s="39">
        <f t="shared" si="4"/>
        <v>124.8</v>
      </c>
      <c r="H17" s="46"/>
      <c r="I17" s="46"/>
      <c r="J17" s="46"/>
      <c r="K17" s="46">
        <v>10</v>
      </c>
      <c r="L17" s="46">
        <v>8</v>
      </c>
      <c r="M17" s="47">
        <v>46</v>
      </c>
      <c r="N17" s="47">
        <v>72</v>
      </c>
      <c r="O17" s="47">
        <v>36</v>
      </c>
      <c r="P17" s="47">
        <v>72</v>
      </c>
      <c r="Q17" s="47">
        <v>0</v>
      </c>
      <c r="R17" s="47">
        <v>0</v>
      </c>
      <c r="S17" s="47">
        <v>0</v>
      </c>
      <c r="T17" s="47">
        <v>0</v>
      </c>
      <c r="U17" s="2">
        <f t="shared" si="2"/>
        <v>208</v>
      </c>
    </row>
    <row r="18" spans="1:22" x14ac:dyDescent="0.2">
      <c r="A18" s="42" t="s">
        <v>42</v>
      </c>
      <c r="B18" s="43" t="s">
        <v>43</v>
      </c>
      <c r="C18" s="48" t="s">
        <v>39</v>
      </c>
      <c r="D18" s="37">
        <f t="shared" si="1"/>
        <v>84</v>
      </c>
      <c r="E18" s="45"/>
      <c r="F18" s="38">
        <f t="shared" si="3"/>
        <v>32</v>
      </c>
      <c r="G18" s="39">
        <f t="shared" si="4"/>
        <v>48</v>
      </c>
      <c r="H18" s="46"/>
      <c r="I18" s="46"/>
      <c r="J18" s="46"/>
      <c r="K18" s="46">
        <v>4</v>
      </c>
      <c r="L18" s="46"/>
      <c r="M18" s="47">
        <v>44</v>
      </c>
      <c r="N18" s="47">
        <v>40</v>
      </c>
      <c r="O18" s="47">
        <v>0</v>
      </c>
      <c r="P18" s="47">
        <v>0</v>
      </c>
      <c r="Q18" s="47">
        <v>0</v>
      </c>
      <c r="R18" s="47">
        <v>0</v>
      </c>
      <c r="S18" s="47">
        <v>0</v>
      </c>
      <c r="T18" s="47">
        <v>0</v>
      </c>
      <c r="U18" s="2">
        <f t="shared" si="2"/>
        <v>80</v>
      </c>
    </row>
    <row r="19" spans="1:22" ht="14.25" customHeight="1" x14ac:dyDescent="0.2">
      <c r="A19" s="42" t="s">
        <v>44</v>
      </c>
      <c r="B19" s="43" t="s">
        <v>45</v>
      </c>
      <c r="C19" s="48" t="s">
        <v>46</v>
      </c>
      <c r="D19" s="37">
        <f t="shared" si="1"/>
        <v>54</v>
      </c>
      <c r="E19" s="45"/>
      <c r="F19" s="38">
        <f t="shared" si="3"/>
        <v>21.6</v>
      </c>
      <c r="G19" s="39">
        <f t="shared" si="4"/>
        <v>32.4</v>
      </c>
      <c r="H19" s="46"/>
      <c r="I19" s="46"/>
      <c r="J19" s="46"/>
      <c r="K19" s="46"/>
      <c r="L19" s="46"/>
      <c r="M19" s="47">
        <v>0</v>
      </c>
      <c r="N19" s="47">
        <v>0</v>
      </c>
      <c r="O19" s="47">
        <v>0</v>
      </c>
      <c r="P19" s="47">
        <v>54</v>
      </c>
      <c r="Q19" s="47">
        <v>0</v>
      </c>
      <c r="R19" s="47">
        <v>0</v>
      </c>
      <c r="S19" s="47">
        <v>0</v>
      </c>
      <c r="T19" s="47">
        <v>0</v>
      </c>
      <c r="U19" s="2">
        <f t="shared" si="2"/>
        <v>54</v>
      </c>
    </row>
    <row r="20" spans="1:22" ht="14.25" customHeight="1" x14ac:dyDescent="0.2">
      <c r="A20" s="42" t="s">
        <v>47</v>
      </c>
      <c r="B20" s="43" t="s">
        <v>48</v>
      </c>
      <c r="C20" s="48" t="s">
        <v>49</v>
      </c>
      <c r="D20" s="37">
        <f t="shared" si="1"/>
        <v>136</v>
      </c>
      <c r="E20" s="45"/>
      <c r="F20" s="38">
        <f t="shared" si="3"/>
        <v>52.8</v>
      </c>
      <c r="G20" s="39">
        <f t="shared" si="4"/>
        <v>79.2</v>
      </c>
      <c r="H20" s="46"/>
      <c r="I20" s="46"/>
      <c r="J20" s="46"/>
      <c r="K20" s="46">
        <v>4</v>
      </c>
      <c r="L20" s="46"/>
      <c r="M20" s="47">
        <v>46</v>
      </c>
      <c r="N20" s="47">
        <v>52</v>
      </c>
      <c r="O20" s="47">
        <v>38</v>
      </c>
      <c r="P20" s="47"/>
      <c r="Q20" s="47">
        <v>0</v>
      </c>
      <c r="R20" s="47">
        <v>0</v>
      </c>
      <c r="S20" s="47">
        <v>0</v>
      </c>
      <c r="T20" s="47">
        <v>0</v>
      </c>
      <c r="U20" s="2">
        <f t="shared" si="2"/>
        <v>132</v>
      </c>
    </row>
    <row r="21" spans="1:22" ht="14.25" customHeight="1" x14ac:dyDescent="0.2">
      <c r="A21" s="42" t="s">
        <v>50</v>
      </c>
      <c r="B21" s="43" t="s">
        <v>51</v>
      </c>
      <c r="C21" s="48" t="s">
        <v>36</v>
      </c>
      <c r="D21" s="37">
        <f t="shared" si="1"/>
        <v>72</v>
      </c>
      <c r="E21" s="45"/>
      <c r="F21" s="38">
        <f t="shared" si="3"/>
        <v>27.200000000000003</v>
      </c>
      <c r="G21" s="39">
        <f t="shared" si="4"/>
        <v>40.799999999999997</v>
      </c>
      <c r="H21" s="46"/>
      <c r="I21" s="46"/>
      <c r="J21" s="46"/>
      <c r="K21" s="46">
        <v>4</v>
      </c>
      <c r="L21" s="46"/>
      <c r="M21" s="47">
        <v>0</v>
      </c>
      <c r="N21" s="47">
        <v>38</v>
      </c>
      <c r="O21" s="47">
        <v>34</v>
      </c>
      <c r="P21" s="47">
        <v>0</v>
      </c>
      <c r="Q21" s="47">
        <v>0</v>
      </c>
      <c r="R21" s="47">
        <v>0</v>
      </c>
      <c r="S21" s="47">
        <v>0</v>
      </c>
      <c r="T21" s="47">
        <v>0</v>
      </c>
      <c r="U21" s="2">
        <f t="shared" si="2"/>
        <v>68</v>
      </c>
    </row>
    <row r="22" spans="1:22" ht="14.25" customHeight="1" x14ac:dyDescent="0.2">
      <c r="A22" s="42" t="s">
        <v>52</v>
      </c>
      <c r="B22" s="43" t="s">
        <v>53</v>
      </c>
      <c r="C22" s="48" t="s">
        <v>54</v>
      </c>
      <c r="D22" s="37">
        <f t="shared" si="1"/>
        <v>72</v>
      </c>
      <c r="E22" s="45"/>
      <c r="F22" s="38">
        <f t="shared" si="3"/>
        <v>28.800000000000004</v>
      </c>
      <c r="G22" s="39">
        <f t="shared" si="4"/>
        <v>43.199999999999996</v>
      </c>
      <c r="H22" s="46"/>
      <c r="I22" s="46"/>
      <c r="J22" s="46"/>
      <c r="K22" s="46"/>
      <c r="L22" s="46"/>
      <c r="M22" s="47">
        <v>22</v>
      </c>
      <c r="N22" s="47">
        <v>50</v>
      </c>
      <c r="O22" s="47">
        <v>0</v>
      </c>
      <c r="P22" s="47">
        <v>0</v>
      </c>
      <c r="Q22" s="47">
        <v>0</v>
      </c>
      <c r="R22" s="47">
        <v>0</v>
      </c>
      <c r="S22" s="47">
        <v>0</v>
      </c>
      <c r="T22" s="47">
        <v>0</v>
      </c>
      <c r="U22" s="2">
        <f t="shared" si="2"/>
        <v>72</v>
      </c>
    </row>
    <row r="23" spans="1:22" ht="14.25" customHeight="1" x14ac:dyDescent="0.2">
      <c r="A23" s="42" t="s">
        <v>55</v>
      </c>
      <c r="B23" s="43" t="s">
        <v>56</v>
      </c>
      <c r="C23" s="48" t="s">
        <v>46</v>
      </c>
      <c r="D23" s="37">
        <f t="shared" si="1"/>
        <v>72</v>
      </c>
      <c r="E23" s="45"/>
      <c r="F23" s="38">
        <v>8</v>
      </c>
      <c r="G23" s="39">
        <v>64</v>
      </c>
      <c r="H23" s="46"/>
      <c r="I23" s="46"/>
      <c r="J23" s="46"/>
      <c r="K23" s="46"/>
      <c r="L23" s="46"/>
      <c r="M23" s="47">
        <v>14</v>
      </c>
      <c r="N23" s="47">
        <v>20</v>
      </c>
      <c r="O23" s="47">
        <v>10</v>
      </c>
      <c r="P23" s="47">
        <v>28</v>
      </c>
      <c r="Q23" s="47">
        <v>0</v>
      </c>
      <c r="R23" s="47">
        <v>0</v>
      </c>
      <c r="S23" s="47">
        <v>0</v>
      </c>
      <c r="T23" s="47">
        <v>0</v>
      </c>
      <c r="U23" s="2">
        <f t="shared" si="2"/>
        <v>72</v>
      </c>
    </row>
    <row r="24" spans="1:22" ht="28.5" customHeight="1" x14ac:dyDescent="0.2">
      <c r="A24" s="49" t="s">
        <v>57</v>
      </c>
      <c r="B24" s="50" t="s">
        <v>58</v>
      </c>
      <c r="C24" s="51" t="s">
        <v>54</v>
      </c>
      <c r="D24" s="37">
        <f t="shared" si="1"/>
        <v>68</v>
      </c>
      <c r="E24" s="52"/>
      <c r="F24" s="53">
        <f>U24-G24</f>
        <v>27.200000000000003</v>
      </c>
      <c r="G24" s="54">
        <f>U24*0.6</f>
        <v>40.799999999999997</v>
      </c>
      <c r="H24" s="55"/>
      <c r="I24" s="55"/>
      <c r="J24" s="55"/>
      <c r="K24" s="55"/>
      <c r="L24" s="55"/>
      <c r="M24" s="56">
        <v>26</v>
      </c>
      <c r="N24" s="56">
        <v>42</v>
      </c>
      <c r="O24" s="56">
        <v>0</v>
      </c>
      <c r="P24" s="56">
        <v>0</v>
      </c>
      <c r="Q24" s="56">
        <v>0</v>
      </c>
      <c r="R24" s="56">
        <v>0</v>
      </c>
      <c r="S24" s="47">
        <v>0</v>
      </c>
      <c r="T24" s="47">
        <v>0</v>
      </c>
      <c r="U24" s="2">
        <f t="shared" si="2"/>
        <v>68</v>
      </c>
    </row>
    <row r="25" spans="1:22" ht="29.25" customHeight="1" x14ac:dyDescent="0.2">
      <c r="A25" s="27" t="s">
        <v>59</v>
      </c>
      <c r="B25" s="27" t="s">
        <v>60</v>
      </c>
      <c r="C25" s="32"/>
      <c r="D25" s="32"/>
      <c r="E25" s="32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2">
        <f t="shared" si="2"/>
        <v>0</v>
      </c>
    </row>
    <row r="26" spans="1:22" ht="15" customHeight="1" x14ac:dyDescent="0.2">
      <c r="A26" s="58" t="s">
        <v>61</v>
      </c>
      <c r="B26" s="59" t="s">
        <v>62</v>
      </c>
      <c r="C26" s="60" t="s">
        <v>54</v>
      </c>
      <c r="D26" s="52">
        <f>SUM(M26:T26)</f>
        <v>36</v>
      </c>
      <c r="E26" s="61"/>
      <c r="F26" s="53">
        <f>U26-G26</f>
        <v>14.400000000000002</v>
      </c>
      <c r="G26" s="54">
        <f>U26*0.6</f>
        <v>21.599999999999998</v>
      </c>
      <c r="H26" s="62"/>
      <c r="I26" s="62"/>
      <c r="J26" s="62"/>
      <c r="K26" s="62"/>
      <c r="L26" s="62"/>
      <c r="M26" s="63">
        <v>0</v>
      </c>
      <c r="N26" s="64">
        <v>36</v>
      </c>
      <c r="O26" s="64">
        <v>0</v>
      </c>
      <c r="P26" s="64">
        <v>0</v>
      </c>
      <c r="Q26" s="64">
        <v>0</v>
      </c>
      <c r="R26" s="64">
        <v>0</v>
      </c>
      <c r="S26" s="64">
        <v>0</v>
      </c>
      <c r="T26" s="65">
        <v>0</v>
      </c>
      <c r="U26" s="2">
        <f t="shared" si="2"/>
        <v>36</v>
      </c>
    </row>
    <row r="27" spans="1:22" x14ac:dyDescent="0.2">
      <c r="A27" s="27" t="s">
        <v>63</v>
      </c>
      <c r="B27" s="66" t="s">
        <v>64</v>
      </c>
      <c r="C27" s="67"/>
      <c r="D27" s="67"/>
      <c r="E27" s="67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">
        <f t="shared" si="2"/>
        <v>0</v>
      </c>
    </row>
    <row r="28" spans="1:22" ht="18" customHeight="1" x14ac:dyDescent="0.2">
      <c r="A28" s="68" t="s">
        <v>65</v>
      </c>
      <c r="B28" s="69" t="s">
        <v>66</v>
      </c>
      <c r="C28" s="51" t="s">
        <v>67</v>
      </c>
      <c r="D28" s="52">
        <f>SUM(M28:T28)</f>
        <v>24</v>
      </c>
      <c r="E28" s="36"/>
      <c r="F28" s="53">
        <f>U28-G28</f>
        <v>9.6000000000000014</v>
      </c>
      <c r="G28" s="54">
        <f>U28*0.6</f>
        <v>14.399999999999999</v>
      </c>
      <c r="H28" s="55"/>
      <c r="I28" s="55"/>
      <c r="J28" s="55"/>
      <c r="K28" s="55"/>
      <c r="L28" s="55"/>
      <c r="M28" s="56">
        <v>24</v>
      </c>
      <c r="N28" s="56">
        <v>0</v>
      </c>
      <c r="O28" s="56">
        <v>0</v>
      </c>
      <c r="P28" s="56">
        <v>0</v>
      </c>
      <c r="Q28" s="56">
        <v>0</v>
      </c>
      <c r="R28" s="56">
        <v>0</v>
      </c>
      <c r="S28" s="70">
        <v>0</v>
      </c>
      <c r="T28" s="71">
        <v>0</v>
      </c>
      <c r="U28" s="2">
        <f t="shared" si="2"/>
        <v>24</v>
      </c>
    </row>
    <row r="29" spans="1:22" ht="17.25" customHeight="1" x14ac:dyDescent="0.2">
      <c r="A29" s="72" t="s">
        <v>68</v>
      </c>
      <c r="B29" s="73" t="s">
        <v>69</v>
      </c>
      <c r="C29" s="32" t="s">
        <v>70</v>
      </c>
      <c r="D29" s="29">
        <f t="shared" ref="D29:T29" si="5">SUM(D30:D35)</f>
        <v>622</v>
      </c>
      <c r="E29" s="29">
        <f t="shared" si="5"/>
        <v>530.4</v>
      </c>
      <c r="F29" s="30">
        <f t="shared" si="5"/>
        <v>91.6</v>
      </c>
      <c r="G29" s="74">
        <f t="shared" si="5"/>
        <v>530.4</v>
      </c>
      <c r="H29" s="74">
        <f t="shared" si="5"/>
        <v>0</v>
      </c>
      <c r="I29" s="74">
        <f t="shared" si="5"/>
        <v>0</v>
      </c>
      <c r="J29" s="74">
        <f t="shared" si="5"/>
        <v>0</v>
      </c>
      <c r="K29" s="74">
        <f t="shared" si="5"/>
        <v>0</v>
      </c>
      <c r="L29" s="74">
        <f t="shared" si="5"/>
        <v>0</v>
      </c>
      <c r="M29" s="74">
        <f t="shared" si="5"/>
        <v>24</v>
      </c>
      <c r="N29" s="74">
        <f t="shared" si="5"/>
        <v>0</v>
      </c>
      <c r="O29" s="74">
        <f t="shared" si="5"/>
        <v>18</v>
      </c>
      <c r="P29" s="74">
        <f t="shared" si="5"/>
        <v>144</v>
      </c>
      <c r="Q29" s="74">
        <f t="shared" si="5"/>
        <v>110</v>
      </c>
      <c r="R29" s="74">
        <f t="shared" si="5"/>
        <v>158</v>
      </c>
      <c r="S29" s="74">
        <f t="shared" si="5"/>
        <v>108</v>
      </c>
      <c r="T29" s="74">
        <f t="shared" si="5"/>
        <v>60</v>
      </c>
    </row>
    <row r="30" spans="1:22" ht="15.75" customHeight="1" x14ac:dyDescent="0.2">
      <c r="A30" s="75" t="s">
        <v>71</v>
      </c>
      <c r="B30" s="76" t="s">
        <v>72</v>
      </c>
      <c r="C30" s="77" t="s">
        <v>73</v>
      </c>
      <c r="D30" s="37">
        <f t="shared" ref="D30:D35" si="6">SUM(M30:T30)</f>
        <v>76</v>
      </c>
      <c r="E30" s="37">
        <f t="shared" ref="E30:E35" si="7">G30+H30</f>
        <v>45.6</v>
      </c>
      <c r="F30" s="38">
        <f>D30-G30</f>
        <v>30.4</v>
      </c>
      <c r="G30" s="39">
        <f>D30*0.6</f>
        <v>45.6</v>
      </c>
      <c r="H30" s="40"/>
      <c r="I30" s="40"/>
      <c r="J30" s="40"/>
      <c r="K30" s="40"/>
      <c r="L30" s="40"/>
      <c r="M30" s="41">
        <v>0</v>
      </c>
      <c r="N30" s="41">
        <v>0</v>
      </c>
      <c r="O30" s="41">
        <v>18</v>
      </c>
      <c r="P30" s="41">
        <v>58</v>
      </c>
      <c r="Q30" s="41">
        <v>0</v>
      </c>
      <c r="R30" s="41">
        <v>0</v>
      </c>
      <c r="S30" s="41">
        <v>0</v>
      </c>
      <c r="T30" s="41">
        <v>0</v>
      </c>
      <c r="U30" s="2">
        <f t="shared" ref="U30:U35" si="8">SUM(M30:T30)</f>
        <v>76</v>
      </c>
      <c r="V30" s="2">
        <f>SUM(U30:U35)</f>
        <v>622</v>
      </c>
    </row>
    <row r="31" spans="1:22" ht="36" customHeight="1" x14ac:dyDescent="0.2">
      <c r="A31" s="78" t="s">
        <v>74</v>
      </c>
      <c r="B31" s="79" t="s">
        <v>75</v>
      </c>
      <c r="C31" s="48" t="s">
        <v>76</v>
      </c>
      <c r="D31" s="37">
        <f t="shared" si="6"/>
        <v>228</v>
      </c>
      <c r="E31" s="45">
        <f t="shared" si="7"/>
        <v>228</v>
      </c>
      <c r="F31" s="80">
        <v>0</v>
      </c>
      <c r="G31" s="81">
        <v>228</v>
      </c>
      <c r="H31" s="46"/>
      <c r="I31" s="46"/>
      <c r="J31" s="46"/>
      <c r="K31" s="46"/>
      <c r="L31" s="46"/>
      <c r="M31" s="47">
        <v>0</v>
      </c>
      <c r="N31" s="47">
        <v>0</v>
      </c>
      <c r="O31" s="47">
        <v>0</v>
      </c>
      <c r="P31" s="47">
        <v>50</v>
      </c>
      <c r="Q31" s="47">
        <v>40</v>
      </c>
      <c r="R31" s="47">
        <v>46</v>
      </c>
      <c r="S31" s="47">
        <v>66</v>
      </c>
      <c r="T31" s="47">
        <v>26</v>
      </c>
      <c r="U31" s="2">
        <f t="shared" si="8"/>
        <v>228</v>
      </c>
    </row>
    <row r="32" spans="1:22" ht="22.5" customHeight="1" x14ac:dyDescent="0.2">
      <c r="A32" s="78" t="s">
        <v>77</v>
      </c>
      <c r="B32" s="79" t="s">
        <v>78</v>
      </c>
      <c r="C32" s="82" t="s">
        <v>73</v>
      </c>
      <c r="D32" s="37">
        <f t="shared" si="6"/>
        <v>68</v>
      </c>
      <c r="E32" s="45">
        <f t="shared" si="7"/>
        <v>40.799999999999997</v>
      </c>
      <c r="F32" s="80">
        <f>D32-G32</f>
        <v>27.200000000000003</v>
      </c>
      <c r="G32" s="81">
        <f>D32*0.6</f>
        <v>40.799999999999997</v>
      </c>
      <c r="H32" s="46"/>
      <c r="I32" s="46"/>
      <c r="J32" s="46"/>
      <c r="K32" s="46"/>
      <c r="L32" s="46"/>
      <c r="M32" s="47">
        <v>0</v>
      </c>
      <c r="N32" s="47">
        <v>0</v>
      </c>
      <c r="O32" s="47">
        <v>0</v>
      </c>
      <c r="P32" s="47">
        <v>0</v>
      </c>
      <c r="Q32" s="47">
        <v>30</v>
      </c>
      <c r="R32" s="47">
        <v>38</v>
      </c>
      <c r="S32" s="47">
        <v>0</v>
      </c>
      <c r="T32" s="47">
        <v>0</v>
      </c>
      <c r="U32" s="2">
        <f t="shared" si="8"/>
        <v>68</v>
      </c>
    </row>
    <row r="33" spans="1:22" ht="15.75" customHeight="1" x14ac:dyDescent="0.2">
      <c r="A33" s="78" t="s">
        <v>79</v>
      </c>
      <c r="B33" s="79" t="s">
        <v>56</v>
      </c>
      <c r="C33" s="83" t="s">
        <v>80</v>
      </c>
      <c r="D33" s="37">
        <f t="shared" si="6"/>
        <v>190</v>
      </c>
      <c r="E33" s="45">
        <f t="shared" si="7"/>
        <v>180</v>
      </c>
      <c r="F33" s="80">
        <v>10</v>
      </c>
      <c r="G33" s="81">
        <v>180</v>
      </c>
      <c r="H33" s="46"/>
      <c r="I33" s="46"/>
      <c r="J33" s="46"/>
      <c r="K33" s="46"/>
      <c r="L33" s="46"/>
      <c r="M33" s="47">
        <v>0</v>
      </c>
      <c r="N33" s="47">
        <v>0</v>
      </c>
      <c r="O33" s="47">
        <v>0</v>
      </c>
      <c r="P33" s="47">
        <v>36</v>
      </c>
      <c r="Q33" s="47">
        <v>40</v>
      </c>
      <c r="R33" s="47">
        <v>38</v>
      </c>
      <c r="S33" s="47">
        <v>42</v>
      </c>
      <c r="T33" s="47">
        <v>34</v>
      </c>
      <c r="U33" s="2">
        <f t="shared" si="8"/>
        <v>190</v>
      </c>
    </row>
    <row r="34" spans="1:22" ht="26.25" customHeight="1" x14ac:dyDescent="0.2">
      <c r="A34" s="78" t="s">
        <v>81</v>
      </c>
      <c r="B34" s="79" t="s">
        <v>82</v>
      </c>
      <c r="C34" s="48" t="s">
        <v>83</v>
      </c>
      <c r="D34" s="37">
        <f t="shared" si="6"/>
        <v>36</v>
      </c>
      <c r="E34" s="45">
        <f t="shared" si="7"/>
        <v>21.599999999999998</v>
      </c>
      <c r="F34" s="80">
        <f>D34-G34</f>
        <v>14.400000000000002</v>
      </c>
      <c r="G34" s="81">
        <f>D34*0.6</f>
        <v>21.599999999999998</v>
      </c>
      <c r="H34" s="46"/>
      <c r="I34" s="46"/>
      <c r="J34" s="46"/>
      <c r="K34" s="46"/>
      <c r="L34" s="46"/>
      <c r="M34" s="47">
        <v>0</v>
      </c>
      <c r="N34" s="47">
        <v>0</v>
      </c>
      <c r="O34" s="47">
        <v>0</v>
      </c>
      <c r="P34" s="47">
        <v>0</v>
      </c>
      <c r="Q34" s="47">
        <v>0</v>
      </c>
      <c r="R34" s="47">
        <v>36</v>
      </c>
      <c r="S34" s="47">
        <v>0</v>
      </c>
      <c r="T34" s="47">
        <v>0</v>
      </c>
      <c r="U34" s="2">
        <f t="shared" si="8"/>
        <v>36</v>
      </c>
    </row>
    <row r="35" spans="1:22" ht="39" customHeight="1" x14ac:dyDescent="0.2">
      <c r="A35" s="84" t="s">
        <v>84</v>
      </c>
      <c r="B35" s="85" t="s">
        <v>85</v>
      </c>
      <c r="C35" s="51" t="s">
        <v>67</v>
      </c>
      <c r="D35" s="37">
        <f t="shared" si="6"/>
        <v>24</v>
      </c>
      <c r="E35" s="52">
        <f t="shared" si="7"/>
        <v>14.399999999999999</v>
      </c>
      <c r="F35" s="86">
        <f>D35-G35</f>
        <v>9.6000000000000014</v>
      </c>
      <c r="G35" s="87">
        <f>D35*0.6</f>
        <v>14.399999999999999</v>
      </c>
      <c r="H35" s="55"/>
      <c r="I35" s="55"/>
      <c r="J35" s="55"/>
      <c r="K35" s="55"/>
      <c r="L35" s="55"/>
      <c r="M35" s="56">
        <v>24</v>
      </c>
      <c r="N35" s="56">
        <v>0</v>
      </c>
      <c r="O35" s="56">
        <v>0</v>
      </c>
      <c r="P35" s="56">
        <v>0</v>
      </c>
      <c r="Q35" s="56">
        <v>0</v>
      </c>
      <c r="R35" s="56">
        <v>0</v>
      </c>
      <c r="S35" s="56">
        <v>0</v>
      </c>
      <c r="T35" s="56">
        <v>0</v>
      </c>
      <c r="U35" s="2">
        <f t="shared" si="8"/>
        <v>24</v>
      </c>
    </row>
    <row r="36" spans="1:22" ht="17.25" customHeight="1" x14ac:dyDescent="0.2">
      <c r="A36" s="73" t="s">
        <v>86</v>
      </c>
      <c r="B36" s="73" t="s">
        <v>87</v>
      </c>
      <c r="C36" s="88" t="s">
        <v>88</v>
      </c>
      <c r="D36" s="29">
        <f t="shared" ref="D36:T36" si="9">SUM(D37:D46)</f>
        <v>992</v>
      </c>
      <c r="E36" s="29">
        <f t="shared" si="9"/>
        <v>517.20000000000005</v>
      </c>
      <c r="F36" s="33">
        <f t="shared" si="9"/>
        <v>344.8</v>
      </c>
      <c r="G36" s="29">
        <f t="shared" si="9"/>
        <v>517.20000000000005</v>
      </c>
      <c r="H36" s="29">
        <f t="shared" si="9"/>
        <v>0</v>
      </c>
      <c r="I36" s="29">
        <f t="shared" si="9"/>
        <v>26</v>
      </c>
      <c r="J36" s="29">
        <f t="shared" si="9"/>
        <v>24</v>
      </c>
      <c r="K36" s="29">
        <f t="shared" si="9"/>
        <v>48</v>
      </c>
      <c r="L36" s="29">
        <f t="shared" si="9"/>
        <v>32</v>
      </c>
      <c r="M36" s="29">
        <f t="shared" si="9"/>
        <v>38</v>
      </c>
      <c r="N36" s="29">
        <f t="shared" si="9"/>
        <v>132</v>
      </c>
      <c r="O36" s="29">
        <f t="shared" si="9"/>
        <v>98</v>
      </c>
      <c r="P36" s="29">
        <f t="shared" si="9"/>
        <v>160</v>
      </c>
      <c r="Q36" s="29">
        <f t="shared" si="9"/>
        <v>250</v>
      </c>
      <c r="R36" s="29">
        <f t="shared" si="9"/>
        <v>176</v>
      </c>
      <c r="S36" s="29">
        <f t="shared" si="9"/>
        <v>114</v>
      </c>
      <c r="T36" s="29">
        <f t="shared" si="9"/>
        <v>24</v>
      </c>
    </row>
    <row r="37" spans="1:22" ht="15.75" customHeight="1" x14ac:dyDescent="0.2">
      <c r="A37" s="89" t="s">
        <v>89</v>
      </c>
      <c r="B37" s="76" t="s">
        <v>90</v>
      </c>
      <c r="C37" s="60" t="s">
        <v>91</v>
      </c>
      <c r="D37" s="37">
        <f t="shared" ref="D37:D46" si="10">SUM(M37:T37)</f>
        <v>108</v>
      </c>
      <c r="E37" s="37">
        <f t="shared" ref="E37:E46" si="11">G37+H37</f>
        <v>60</v>
      </c>
      <c r="F37" s="53">
        <f t="shared" ref="F37:F46" si="12">U37-G37</f>
        <v>40</v>
      </c>
      <c r="G37" s="54">
        <f t="shared" ref="G37:G46" si="13">U37*0.6</f>
        <v>60</v>
      </c>
      <c r="H37" s="40"/>
      <c r="I37" s="40"/>
      <c r="J37" s="40"/>
      <c r="K37" s="40">
        <v>8</v>
      </c>
      <c r="L37" s="40"/>
      <c r="M37" s="41">
        <v>0</v>
      </c>
      <c r="N37" s="41">
        <v>0</v>
      </c>
      <c r="O37" s="41">
        <v>0</v>
      </c>
      <c r="P37" s="41">
        <v>0</v>
      </c>
      <c r="Q37" s="41">
        <v>50</v>
      </c>
      <c r="R37" s="41">
        <v>58</v>
      </c>
      <c r="S37" s="41">
        <v>0</v>
      </c>
      <c r="T37" s="90">
        <v>0</v>
      </c>
      <c r="U37" s="2">
        <f t="shared" ref="U37:U46" si="14">SUM(M37:T37)-I37-J37-K37-L37</f>
        <v>100</v>
      </c>
      <c r="V37" s="2">
        <f>SUM(U37:U46)</f>
        <v>862</v>
      </c>
    </row>
    <row r="38" spans="1:22" ht="15.75" customHeight="1" x14ac:dyDescent="0.2">
      <c r="A38" s="91" t="s">
        <v>92</v>
      </c>
      <c r="B38" s="79" t="s">
        <v>93</v>
      </c>
      <c r="C38" s="48" t="s">
        <v>94</v>
      </c>
      <c r="D38" s="37">
        <f t="shared" si="10"/>
        <v>76</v>
      </c>
      <c r="E38" s="37">
        <f t="shared" si="11"/>
        <v>40.799999999999997</v>
      </c>
      <c r="F38" s="80">
        <f t="shared" si="12"/>
        <v>27.200000000000003</v>
      </c>
      <c r="G38" s="81">
        <f t="shared" si="13"/>
        <v>40.799999999999997</v>
      </c>
      <c r="H38" s="46"/>
      <c r="I38" s="46"/>
      <c r="J38" s="46"/>
      <c r="K38" s="46">
        <v>8</v>
      </c>
      <c r="L38" s="46"/>
      <c r="M38" s="47">
        <v>0</v>
      </c>
      <c r="N38" s="47">
        <v>0</v>
      </c>
      <c r="O38" s="47">
        <v>0</v>
      </c>
      <c r="P38" s="47">
        <v>0</v>
      </c>
      <c r="Q38" s="47">
        <v>0</v>
      </c>
      <c r="R38" s="47">
        <v>76</v>
      </c>
      <c r="S38" s="47">
        <v>0</v>
      </c>
      <c r="T38" s="92">
        <v>0</v>
      </c>
      <c r="U38" s="2">
        <f t="shared" si="14"/>
        <v>68</v>
      </c>
    </row>
    <row r="39" spans="1:22" ht="26.25" customHeight="1" x14ac:dyDescent="0.2">
      <c r="A39" s="91" t="s">
        <v>95</v>
      </c>
      <c r="B39" s="79" t="s">
        <v>96</v>
      </c>
      <c r="C39" s="48" t="s">
        <v>39</v>
      </c>
      <c r="D39" s="37">
        <f t="shared" si="10"/>
        <v>82</v>
      </c>
      <c r="E39" s="37">
        <f t="shared" si="11"/>
        <v>44.4</v>
      </c>
      <c r="F39" s="80">
        <f t="shared" si="12"/>
        <v>29.6</v>
      </c>
      <c r="G39" s="81">
        <f t="shared" si="13"/>
        <v>44.4</v>
      </c>
      <c r="H39" s="46"/>
      <c r="I39" s="46"/>
      <c r="J39" s="46"/>
      <c r="K39" s="46">
        <v>8</v>
      </c>
      <c r="L39" s="46"/>
      <c r="M39" s="47">
        <v>38</v>
      </c>
      <c r="N39" s="47">
        <v>44</v>
      </c>
      <c r="O39" s="47">
        <v>0</v>
      </c>
      <c r="P39" s="47">
        <v>0</v>
      </c>
      <c r="Q39" s="47">
        <v>0</v>
      </c>
      <c r="R39" s="47">
        <v>0</v>
      </c>
      <c r="S39" s="47">
        <v>0</v>
      </c>
      <c r="T39" s="92">
        <v>0</v>
      </c>
      <c r="U39" s="2">
        <f t="shared" si="14"/>
        <v>74</v>
      </c>
    </row>
    <row r="40" spans="1:22" ht="26.25" customHeight="1" x14ac:dyDescent="0.2">
      <c r="A40" s="91" t="s">
        <v>97</v>
      </c>
      <c r="B40" s="79" t="s">
        <v>98</v>
      </c>
      <c r="C40" s="48" t="s">
        <v>33</v>
      </c>
      <c r="D40" s="37">
        <f t="shared" si="10"/>
        <v>186</v>
      </c>
      <c r="E40" s="37">
        <f t="shared" si="11"/>
        <v>84</v>
      </c>
      <c r="F40" s="80">
        <f t="shared" si="12"/>
        <v>56</v>
      </c>
      <c r="G40" s="81">
        <f t="shared" si="13"/>
        <v>84</v>
      </c>
      <c r="H40" s="46"/>
      <c r="I40" s="46">
        <v>26</v>
      </c>
      <c r="J40" s="46">
        <v>6</v>
      </c>
      <c r="K40" s="46">
        <v>6</v>
      </c>
      <c r="L40" s="46">
        <v>8</v>
      </c>
      <c r="M40" s="47">
        <v>0</v>
      </c>
      <c r="N40" s="47">
        <v>88</v>
      </c>
      <c r="O40" s="47">
        <v>98</v>
      </c>
      <c r="P40" s="47">
        <v>0</v>
      </c>
      <c r="Q40" s="47">
        <v>0</v>
      </c>
      <c r="R40" s="47">
        <v>0</v>
      </c>
      <c r="S40" s="47">
        <v>0</v>
      </c>
      <c r="T40" s="92">
        <v>0</v>
      </c>
      <c r="U40" s="2">
        <f t="shared" si="14"/>
        <v>140</v>
      </c>
    </row>
    <row r="41" spans="1:22" ht="21.75" customHeight="1" x14ac:dyDescent="0.2">
      <c r="A41" s="91" t="s">
        <v>99</v>
      </c>
      <c r="B41" s="79" t="s">
        <v>100</v>
      </c>
      <c r="C41" s="48" t="s">
        <v>101</v>
      </c>
      <c r="D41" s="37">
        <f t="shared" si="10"/>
        <v>132</v>
      </c>
      <c r="E41" s="37">
        <f t="shared" si="11"/>
        <v>67.2</v>
      </c>
      <c r="F41" s="80">
        <f t="shared" si="12"/>
        <v>44.8</v>
      </c>
      <c r="G41" s="81">
        <f t="shared" si="13"/>
        <v>67.2</v>
      </c>
      <c r="H41" s="46"/>
      <c r="I41" s="46"/>
      <c r="J41" s="46">
        <v>6</v>
      </c>
      <c r="K41" s="46">
        <v>6</v>
      </c>
      <c r="L41" s="46">
        <v>8</v>
      </c>
      <c r="M41" s="47">
        <v>0</v>
      </c>
      <c r="N41" s="47">
        <v>0</v>
      </c>
      <c r="O41" s="47">
        <v>0</v>
      </c>
      <c r="P41" s="47">
        <v>54</v>
      </c>
      <c r="Q41" s="47">
        <v>78</v>
      </c>
      <c r="R41" s="47">
        <v>0</v>
      </c>
      <c r="S41" s="47">
        <v>0</v>
      </c>
      <c r="T41" s="92">
        <v>0</v>
      </c>
      <c r="U41" s="2">
        <f t="shared" si="14"/>
        <v>112</v>
      </c>
    </row>
    <row r="42" spans="1:22" ht="27" customHeight="1" x14ac:dyDescent="0.2">
      <c r="A42" s="91" t="s">
        <v>102</v>
      </c>
      <c r="B42" s="79" t="s">
        <v>103</v>
      </c>
      <c r="C42" s="48" t="s">
        <v>104</v>
      </c>
      <c r="D42" s="37">
        <f t="shared" si="10"/>
        <v>130</v>
      </c>
      <c r="E42" s="37">
        <f t="shared" si="11"/>
        <v>66</v>
      </c>
      <c r="F42" s="80">
        <f t="shared" si="12"/>
        <v>44</v>
      </c>
      <c r="G42" s="81">
        <f t="shared" si="13"/>
        <v>66</v>
      </c>
      <c r="H42" s="46"/>
      <c r="I42" s="46"/>
      <c r="J42" s="46">
        <v>6</v>
      </c>
      <c r="K42" s="46">
        <v>6</v>
      </c>
      <c r="L42" s="46">
        <v>8</v>
      </c>
      <c r="M42" s="47">
        <v>0</v>
      </c>
      <c r="N42" s="47">
        <v>0</v>
      </c>
      <c r="O42" s="47">
        <v>0</v>
      </c>
      <c r="P42" s="47">
        <v>52</v>
      </c>
      <c r="Q42" s="47">
        <v>36</v>
      </c>
      <c r="R42" s="47">
        <v>42</v>
      </c>
      <c r="S42" s="47">
        <v>0</v>
      </c>
      <c r="T42" s="92">
        <v>0</v>
      </c>
      <c r="U42" s="2">
        <f t="shared" si="14"/>
        <v>110</v>
      </c>
    </row>
    <row r="43" spans="1:22" ht="27" customHeight="1" x14ac:dyDescent="0.2">
      <c r="A43" s="91" t="s">
        <v>105</v>
      </c>
      <c r="B43" s="79" t="s">
        <v>106</v>
      </c>
      <c r="C43" s="48" t="s">
        <v>76</v>
      </c>
      <c r="D43" s="37">
        <f t="shared" si="10"/>
        <v>70</v>
      </c>
      <c r="E43" s="37">
        <f t="shared" si="11"/>
        <v>42</v>
      </c>
      <c r="F43" s="80">
        <f t="shared" si="12"/>
        <v>28</v>
      </c>
      <c r="G43" s="81">
        <f t="shared" si="13"/>
        <v>42</v>
      </c>
      <c r="H43" s="46"/>
      <c r="I43" s="46"/>
      <c r="J43" s="46"/>
      <c r="K43" s="46"/>
      <c r="L43" s="46"/>
      <c r="M43" s="47">
        <v>0</v>
      </c>
      <c r="N43" s="47">
        <v>0</v>
      </c>
      <c r="O43" s="47">
        <v>0</v>
      </c>
      <c r="P43" s="47">
        <v>0</v>
      </c>
      <c r="Q43" s="47">
        <v>0</v>
      </c>
      <c r="R43" s="47">
        <v>0</v>
      </c>
      <c r="S43" s="47">
        <v>46</v>
      </c>
      <c r="T43" s="92">
        <v>24</v>
      </c>
      <c r="U43" s="2">
        <f t="shared" si="14"/>
        <v>70</v>
      </c>
    </row>
    <row r="44" spans="1:22" ht="13.5" customHeight="1" x14ac:dyDescent="0.2">
      <c r="A44" s="91" t="s">
        <v>107</v>
      </c>
      <c r="B44" s="79" t="s">
        <v>108</v>
      </c>
      <c r="C44" s="48" t="s">
        <v>104</v>
      </c>
      <c r="D44" s="37">
        <f t="shared" si="10"/>
        <v>140</v>
      </c>
      <c r="E44" s="37">
        <f t="shared" si="11"/>
        <v>72</v>
      </c>
      <c r="F44" s="80">
        <f t="shared" si="12"/>
        <v>48</v>
      </c>
      <c r="G44" s="81">
        <f t="shared" si="13"/>
        <v>72</v>
      </c>
      <c r="H44" s="46"/>
      <c r="I44" s="46"/>
      <c r="J44" s="46">
        <v>6</v>
      </c>
      <c r="K44" s="46">
        <v>6</v>
      </c>
      <c r="L44" s="46">
        <v>8</v>
      </c>
      <c r="M44" s="47">
        <v>0</v>
      </c>
      <c r="N44" s="47">
        <v>0</v>
      </c>
      <c r="O44" s="47">
        <v>0</v>
      </c>
      <c r="P44" s="47">
        <v>54</v>
      </c>
      <c r="Q44" s="47">
        <v>86</v>
      </c>
      <c r="R44" s="47">
        <v>0</v>
      </c>
      <c r="S44" s="47">
        <v>0</v>
      </c>
      <c r="T44" s="92">
        <v>0</v>
      </c>
      <c r="U44" s="2">
        <f t="shared" si="14"/>
        <v>120</v>
      </c>
    </row>
    <row r="45" spans="1:22" ht="14.25" customHeight="1" x14ac:dyDescent="0.2">
      <c r="A45" s="91" t="s">
        <v>109</v>
      </c>
      <c r="B45" s="79" t="s">
        <v>110</v>
      </c>
      <c r="C45" s="48" t="s">
        <v>111</v>
      </c>
      <c r="D45" s="37">
        <f t="shared" si="10"/>
        <v>36</v>
      </c>
      <c r="E45" s="37">
        <f t="shared" si="11"/>
        <v>21.599999999999998</v>
      </c>
      <c r="F45" s="80">
        <f t="shared" si="12"/>
        <v>14.400000000000002</v>
      </c>
      <c r="G45" s="81">
        <f t="shared" si="13"/>
        <v>21.599999999999998</v>
      </c>
      <c r="H45" s="46"/>
      <c r="I45" s="46"/>
      <c r="J45" s="46"/>
      <c r="K45" s="46"/>
      <c r="L45" s="46"/>
      <c r="M45" s="47">
        <v>0</v>
      </c>
      <c r="N45" s="47">
        <v>0</v>
      </c>
      <c r="O45" s="47">
        <v>0</v>
      </c>
      <c r="P45" s="47">
        <v>0</v>
      </c>
      <c r="Q45" s="47">
        <v>0</v>
      </c>
      <c r="R45" s="47">
        <v>0</v>
      </c>
      <c r="S45" s="47">
        <v>36</v>
      </c>
      <c r="T45" s="92">
        <v>0</v>
      </c>
      <c r="U45" s="2">
        <f t="shared" si="14"/>
        <v>36</v>
      </c>
    </row>
    <row r="46" spans="1:22" ht="26.25" customHeight="1" x14ac:dyDescent="0.2">
      <c r="A46" s="93" t="s">
        <v>112</v>
      </c>
      <c r="B46" s="85" t="s">
        <v>113</v>
      </c>
      <c r="C46" s="51" t="s">
        <v>111</v>
      </c>
      <c r="D46" s="37">
        <f t="shared" si="10"/>
        <v>32</v>
      </c>
      <c r="E46" s="61">
        <f t="shared" si="11"/>
        <v>19.2</v>
      </c>
      <c r="F46" s="53">
        <f t="shared" si="12"/>
        <v>12.8</v>
      </c>
      <c r="G46" s="54">
        <f t="shared" si="13"/>
        <v>19.2</v>
      </c>
      <c r="H46" s="55"/>
      <c r="I46" s="55"/>
      <c r="J46" s="55"/>
      <c r="K46" s="55"/>
      <c r="L46" s="55"/>
      <c r="M46" s="56">
        <v>0</v>
      </c>
      <c r="N46" s="56">
        <v>0</v>
      </c>
      <c r="O46" s="56">
        <v>0</v>
      </c>
      <c r="P46" s="56">
        <v>0</v>
      </c>
      <c r="Q46" s="56">
        <v>0</v>
      </c>
      <c r="R46" s="56">
        <v>0</v>
      </c>
      <c r="S46" s="56">
        <v>32</v>
      </c>
      <c r="T46" s="70">
        <v>0</v>
      </c>
      <c r="U46" s="2">
        <f t="shared" si="14"/>
        <v>32</v>
      </c>
    </row>
    <row r="47" spans="1:22" ht="15.75" customHeight="1" x14ac:dyDescent="0.2">
      <c r="A47" s="73" t="s">
        <v>114</v>
      </c>
      <c r="B47" s="73" t="s">
        <v>115</v>
      </c>
      <c r="C47" s="94" t="s">
        <v>116</v>
      </c>
      <c r="D47" s="29">
        <f t="shared" ref="D47:T47" si="15">D48+D54+D61+D67</f>
        <v>2490</v>
      </c>
      <c r="E47" s="29">
        <f t="shared" si="15"/>
        <v>1954.8</v>
      </c>
      <c r="F47" s="29">
        <f t="shared" si="15"/>
        <v>487.2</v>
      </c>
      <c r="G47" s="29">
        <f t="shared" si="15"/>
        <v>730.8</v>
      </c>
      <c r="H47" s="29">
        <f t="shared" si="15"/>
        <v>1224</v>
      </c>
      <c r="I47" s="29">
        <f t="shared" si="15"/>
        <v>52</v>
      </c>
      <c r="J47" s="29">
        <f t="shared" si="15"/>
        <v>54</v>
      </c>
      <c r="K47" s="29">
        <f t="shared" si="15"/>
        <v>48</v>
      </c>
      <c r="L47" s="29">
        <f t="shared" si="15"/>
        <v>54</v>
      </c>
      <c r="M47" s="29">
        <f t="shared" si="15"/>
        <v>148</v>
      </c>
      <c r="N47" s="29">
        <f t="shared" si="15"/>
        <v>162</v>
      </c>
      <c r="O47" s="29">
        <f t="shared" si="15"/>
        <v>268</v>
      </c>
      <c r="P47" s="29">
        <f t="shared" si="15"/>
        <v>262</v>
      </c>
      <c r="Q47" s="29">
        <f t="shared" si="15"/>
        <v>258</v>
      </c>
      <c r="R47" s="29">
        <f t="shared" si="15"/>
        <v>526</v>
      </c>
      <c r="S47" s="29">
        <f t="shared" si="15"/>
        <v>398</v>
      </c>
      <c r="T47" s="29">
        <f t="shared" si="15"/>
        <v>468</v>
      </c>
    </row>
    <row r="48" spans="1:22" ht="27.75" customHeight="1" x14ac:dyDescent="0.2">
      <c r="A48" s="95" t="s">
        <v>117</v>
      </c>
      <c r="B48" s="73" t="s">
        <v>118</v>
      </c>
      <c r="C48" s="96" t="s">
        <v>119</v>
      </c>
      <c r="D48" s="97">
        <f t="shared" ref="D48:T48" si="16">SUM(D49:D53)</f>
        <v>560</v>
      </c>
      <c r="E48" s="97">
        <f t="shared" si="16"/>
        <v>444</v>
      </c>
      <c r="F48" s="97">
        <f t="shared" si="16"/>
        <v>104.00000000000001</v>
      </c>
      <c r="G48" s="97">
        <f t="shared" si="16"/>
        <v>156</v>
      </c>
      <c r="H48" s="97">
        <f t="shared" si="16"/>
        <v>288</v>
      </c>
      <c r="I48" s="97">
        <f t="shared" si="16"/>
        <v>26</v>
      </c>
      <c r="J48" s="97">
        <f t="shared" si="16"/>
        <v>12</v>
      </c>
      <c r="K48" s="97">
        <f t="shared" si="16"/>
        <v>12</v>
      </c>
      <c r="L48" s="97">
        <f t="shared" si="16"/>
        <v>12</v>
      </c>
      <c r="M48" s="97">
        <f t="shared" si="16"/>
        <v>0</v>
      </c>
      <c r="N48" s="97">
        <f t="shared" si="16"/>
        <v>0</v>
      </c>
      <c r="O48" s="97">
        <f t="shared" si="16"/>
        <v>40</v>
      </c>
      <c r="P48" s="97">
        <f t="shared" si="16"/>
        <v>262</v>
      </c>
      <c r="Q48" s="97">
        <f t="shared" si="16"/>
        <v>258</v>
      </c>
      <c r="R48" s="97">
        <f t="shared" si="16"/>
        <v>0</v>
      </c>
      <c r="S48" s="97">
        <f t="shared" si="16"/>
        <v>0</v>
      </c>
      <c r="T48" s="97">
        <f t="shared" si="16"/>
        <v>0</v>
      </c>
    </row>
    <row r="49" spans="1:23" ht="26.25" customHeight="1" x14ac:dyDescent="0.2">
      <c r="A49" s="98" t="s">
        <v>120</v>
      </c>
      <c r="B49" s="99" t="s">
        <v>121</v>
      </c>
      <c r="C49" s="100" t="s">
        <v>94</v>
      </c>
      <c r="D49" s="37">
        <f>SUM(M49:T49)</f>
        <v>136</v>
      </c>
      <c r="E49" s="37">
        <f>G49+H49</f>
        <v>81.599999999999994</v>
      </c>
      <c r="F49" s="38">
        <f>U49-G49</f>
        <v>54.400000000000006</v>
      </c>
      <c r="G49" s="39">
        <f>U49*0.6</f>
        <v>81.599999999999994</v>
      </c>
      <c r="H49" s="101"/>
      <c r="I49" s="40">
        <v>13</v>
      </c>
      <c r="J49" s="40">
        <v>6</v>
      </c>
      <c r="K49" s="40">
        <v>6</v>
      </c>
      <c r="L49" s="40"/>
      <c r="M49" s="41">
        <v>0</v>
      </c>
      <c r="N49" s="41">
        <v>0</v>
      </c>
      <c r="O49" s="41">
        <v>40</v>
      </c>
      <c r="P49" s="41">
        <v>96</v>
      </c>
      <c r="Q49" s="41">
        <v>0</v>
      </c>
      <c r="R49" s="41">
        <v>0</v>
      </c>
      <c r="S49" s="41">
        <v>0</v>
      </c>
      <c r="T49" s="90">
        <v>0</v>
      </c>
      <c r="U49" s="2">
        <f>SUM(M49:T49)</f>
        <v>136</v>
      </c>
      <c r="V49" s="2">
        <f>SUM(U49:U50)</f>
        <v>260</v>
      </c>
      <c r="W49" t="s">
        <v>122</v>
      </c>
    </row>
    <row r="50" spans="1:23" ht="38.25" customHeight="1" x14ac:dyDescent="0.2">
      <c r="A50" s="78" t="s">
        <v>123</v>
      </c>
      <c r="B50" s="102" t="s">
        <v>124</v>
      </c>
      <c r="C50" s="103" t="s">
        <v>91</v>
      </c>
      <c r="D50" s="37">
        <f>SUM(M50:T50)</f>
        <v>124</v>
      </c>
      <c r="E50" s="37">
        <f>G50+H50</f>
        <v>74.399999999999991</v>
      </c>
      <c r="F50" s="38">
        <f>U50-G50</f>
        <v>49.600000000000009</v>
      </c>
      <c r="G50" s="81">
        <f>U50*0.6</f>
        <v>74.399999999999991</v>
      </c>
      <c r="H50" s="104"/>
      <c r="I50" s="46">
        <v>13</v>
      </c>
      <c r="J50" s="46">
        <v>6</v>
      </c>
      <c r="K50" s="46">
        <v>6</v>
      </c>
      <c r="L50" s="46"/>
      <c r="M50" s="47">
        <v>0</v>
      </c>
      <c r="N50" s="47">
        <v>0</v>
      </c>
      <c r="O50" s="47">
        <v>0</v>
      </c>
      <c r="P50" s="47">
        <v>124</v>
      </c>
      <c r="Q50" s="47">
        <v>0</v>
      </c>
      <c r="R50" s="47">
        <v>0</v>
      </c>
      <c r="S50" s="47">
        <v>0</v>
      </c>
      <c r="T50" s="92">
        <v>0</v>
      </c>
      <c r="U50" s="2">
        <f>SUM(M50:T50)</f>
        <v>124</v>
      </c>
    </row>
    <row r="51" spans="1:23" ht="15" customHeight="1" x14ac:dyDescent="0.2">
      <c r="A51" s="78" t="s">
        <v>26</v>
      </c>
      <c r="B51" s="102" t="s">
        <v>125</v>
      </c>
      <c r="C51" s="77" t="s">
        <v>91</v>
      </c>
      <c r="D51" s="37">
        <f>SUM(I51:T51)</f>
        <v>108</v>
      </c>
      <c r="E51" s="37">
        <f>G51+H51</f>
        <v>108</v>
      </c>
      <c r="F51" s="105"/>
      <c r="G51" s="81"/>
      <c r="H51" s="46">
        <f>SUM(M51:T51)</f>
        <v>108</v>
      </c>
      <c r="I51" s="46"/>
      <c r="J51" s="46"/>
      <c r="K51" s="46"/>
      <c r="L51" s="46"/>
      <c r="M51" s="47">
        <v>0</v>
      </c>
      <c r="N51" s="47">
        <v>0</v>
      </c>
      <c r="O51" s="47">
        <v>0</v>
      </c>
      <c r="P51" s="47">
        <v>42</v>
      </c>
      <c r="Q51" s="47">
        <v>66</v>
      </c>
      <c r="R51" s="47">
        <v>0</v>
      </c>
      <c r="S51" s="47">
        <v>0</v>
      </c>
      <c r="T51" s="92">
        <v>0</v>
      </c>
      <c r="U51" s="2">
        <f>SUM(M51:T51)</f>
        <v>108</v>
      </c>
    </row>
    <row r="52" spans="1:23" ht="18" customHeight="1" x14ac:dyDescent="0.2">
      <c r="A52" s="78" t="s">
        <v>126</v>
      </c>
      <c r="B52" s="102" t="s">
        <v>127</v>
      </c>
      <c r="C52" s="48" t="s">
        <v>91</v>
      </c>
      <c r="D52" s="37">
        <f>SUM(I52:T52)</f>
        <v>180</v>
      </c>
      <c r="E52" s="37">
        <f>G52+H52</f>
        <v>180</v>
      </c>
      <c r="F52" s="105"/>
      <c r="G52" s="81"/>
      <c r="H52" s="46">
        <f>SUM(M52:T52)</f>
        <v>180</v>
      </c>
      <c r="I52" s="46"/>
      <c r="J52" s="46"/>
      <c r="K52" s="46"/>
      <c r="L52" s="46"/>
      <c r="M52" s="47">
        <v>0</v>
      </c>
      <c r="N52" s="47">
        <v>0</v>
      </c>
      <c r="O52" s="47">
        <v>0</v>
      </c>
      <c r="P52" s="47">
        <v>0</v>
      </c>
      <c r="Q52" s="47">
        <v>180</v>
      </c>
      <c r="R52" s="47">
        <v>0</v>
      </c>
      <c r="S52" s="47">
        <v>0</v>
      </c>
      <c r="T52" s="47">
        <v>0</v>
      </c>
      <c r="U52" s="2">
        <f>SUM(M52:T52)</f>
        <v>180</v>
      </c>
    </row>
    <row r="53" spans="1:23" ht="18" customHeight="1" x14ac:dyDescent="0.2">
      <c r="A53" s="106" t="s">
        <v>128</v>
      </c>
      <c r="B53" s="107" t="s">
        <v>129</v>
      </c>
      <c r="C53" s="60" t="s">
        <v>104</v>
      </c>
      <c r="D53" s="61">
        <f>SUM(M53:T53)</f>
        <v>12</v>
      </c>
      <c r="E53" s="61"/>
      <c r="F53" s="108"/>
      <c r="G53" s="87"/>
      <c r="H53" s="55"/>
      <c r="I53" s="55"/>
      <c r="J53" s="55"/>
      <c r="K53" s="55"/>
      <c r="L53" s="55">
        <f>SUM(M53:T53)</f>
        <v>12</v>
      </c>
      <c r="M53" s="56"/>
      <c r="N53" s="56"/>
      <c r="O53" s="56"/>
      <c r="P53" s="56"/>
      <c r="Q53" s="56">
        <v>12</v>
      </c>
      <c r="R53" s="56"/>
      <c r="S53" s="56"/>
      <c r="T53" s="56"/>
    </row>
    <row r="54" spans="1:23" ht="39.75" customHeight="1" x14ac:dyDescent="0.2">
      <c r="A54" s="109" t="s">
        <v>130</v>
      </c>
      <c r="B54" s="109" t="s">
        <v>131</v>
      </c>
      <c r="C54" s="96" t="s">
        <v>132</v>
      </c>
      <c r="D54" s="97">
        <f t="shared" ref="D54:T54" si="17">SUM(D55:D60)</f>
        <v>754</v>
      </c>
      <c r="E54" s="97">
        <f t="shared" si="17"/>
        <v>574.79999999999995</v>
      </c>
      <c r="F54" s="97">
        <f t="shared" si="17"/>
        <v>167.2</v>
      </c>
      <c r="G54" s="97">
        <f t="shared" si="17"/>
        <v>250.8</v>
      </c>
      <c r="H54" s="97">
        <f t="shared" si="17"/>
        <v>324</v>
      </c>
      <c r="I54" s="97">
        <f t="shared" si="17"/>
        <v>26</v>
      </c>
      <c r="J54" s="97">
        <f t="shared" si="17"/>
        <v>18</v>
      </c>
      <c r="K54" s="97">
        <f t="shared" si="17"/>
        <v>18</v>
      </c>
      <c r="L54" s="97">
        <f t="shared" si="17"/>
        <v>12</v>
      </c>
      <c r="M54" s="97">
        <f t="shared" si="17"/>
        <v>0</v>
      </c>
      <c r="N54" s="97">
        <f t="shared" si="17"/>
        <v>0</v>
      </c>
      <c r="O54" s="97">
        <f t="shared" si="17"/>
        <v>0</v>
      </c>
      <c r="P54" s="97">
        <f t="shared" si="17"/>
        <v>0</v>
      </c>
      <c r="Q54" s="97">
        <f t="shared" si="17"/>
        <v>0</v>
      </c>
      <c r="R54" s="97">
        <f t="shared" si="17"/>
        <v>526</v>
      </c>
      <c r="S54" s="97">
        <f t="shared" si="17"/>
        <v>228</v>
      </c>
      <c r="T54" s="97">
        <f t="shared" si="17"/>
        <v>0</v>
      </c>
      <c r="W54" t="s">
        <v>133</v>
      </c>
    </row>
    <row r="55" spans="1:23" ht="16.5" customHeight="1" x14ac:dyDescent="0.2">
      <c r="A55" s="110" t="s">
        <v>134</v>
      </c>
      <c r="B55" s="111" t="s">
        <v>135</v>
      </c>
      <c r="C55" s="112" t="s">
        <v>91</v>
      </c>
      <c r="D55" s="37">
        <f>SUM(M55:T55)</f>
        <v>142</v>
      </c>
      <c r="E55" s="37">
        <f t="shared" ref="E55:E60" si="18">G55+H55</f>
        <v>85.2</v>
      </c>
      <c r="F55" s="38">
        <f>U55-G55</f>
        <v>56.8</v>
      </c>
      <c r="G55" s="39">
        <f>U55*0.6</f>
        <v>85.2</v>
      </c>
      <c r="H55" s="40"/>
      <c r="I55" s="40">
        <v>10</v>
      </c>
      <c r="J55" s="40">
        <v>6</v>
      </c>
      <c r="K55" s="40">
        <v>6</v>
      </c>
      <c r="L55" s="40"/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142</v>
      </c>
      <c r="S55" s="41">
        <v>0</v>
      </c>
      <c r="T55" s="90">
        <v>0</v>
      </c>
      <c r="U55" s="2">
        <f>SUM(M55:T55)</f>
        <v>142</v>
      </c>
      <c r="V55" s="2">
        <f>SUM(U55:U57)</f>
        <v>418</v>
      </c>
      <c r="W55" t="s">
        <v>136</v>
      </c>
    </row>
    <row r="56" spans="1:23" ht="27" customHeight="1" x14ac:dyDescent="0.2">
      <c r="A56" s="113" t="s">
        <v>137</v>
      </c>
      <c r="B56" s="79" t="s">
        <v>138</v>
      </c>
      <c r="C56" s="114" t="s">
        <v>139</v>
      </c>
      <c r="D56" s="37">
        <f>SUM(M56:T56)</f>
        <v>134</v>
      </c>
      <c r="E56" s="45">
        <f t="shared" si="18"/>
        <v>80.399999999999991</v>
      </c>
      <c r="F56" s="80">
        <f>U56-G56</f>
        <v>53.600000000000009</v>
      </c>
      <c r="G56" s="39">
        <f>U56*0.6</f>
        <v>80.399999999999991</v>
      </c>
      <c r="H56" s="46"/>
      <c r="I56" s="46">
        <v>8</v>
      </c>
      <c r="J56" s="46">
        <v>6</v>
      </c>
      <c r="K56" s="46">
        <v>6</v>
      </c>
      <c r="L56" s="46"/>
      <c r="M56" s="47">
        <v>0</v>
      </c>
      <c r="N56" s="47">
        <v>0</v>
      </c>
      <c r="O56" s="47">
        <v>0</v>
      </c>
      <c r="P56" s="47">
        <v>0</v>
      </c>
      <c r="Q56" s="47">
        <v>0</v>
      </c>
      <c r="R56" s="47">
        <v>134</v>
      </c>
      <c r="S56" s="47">
        <v>0</v>
      </c>
      <c r="T56" s="92">
        <v>0</v>
      </c>
      <c r="U56" s="2">
        <f>SUM(M56:T56)</f>
        <v>134</v>
      </c>
    </row>
    <row r="57" spans="1:23" ht="27.75" customHeight="1" x14ac:dyDescent="0.2">
      <c r="A57" s="110" t="s">
        <v>140</v>
      </c>
      <c r="B57" s="111" t="s">
        <v>141</v>
      </c>
      <c r="C57" s="112" t="s">
        <v>91</v>
      </c>
      <c r="D57" s="37">
        <f>SUM(M57:T57)</f>
        <v>142</v>
      </c>
      <c r="E57" s="45">
        <f t="shared" si="18"/>
        <v>85.2</v>
      </c>
      <c r="F57" s="80">
        <f>U57-G57</f>
        <v>56.8</v>
      </c>
      <c r="G57" s="39">
        <f>U57*0.6</f>
        <v>85.2</v>
      </c>
      <c r="H57" s="46"/>
      <c r="I57" s="46">
        <v>8</v>
      </c>
      <c r="J57" s="46">
        <v>6</v>
      </c>
      <c r="K57" s="46">
        <v>6</v>
      </c>
      <c r="L57" s="46"/>
      <c r="M57" s="47">
        <v>0</v>
      </c>
      <c r="N57" s="47">
        <v>0</v>
      </c>
      <c r="O57" s="47">
        <v>0</v>
      </c>
      <c r="P57" s="47">
        <v>0</v>
      </c>
      <c r="Q57" s="47">
        <v>0</v>
      </c>
      <c r="R57" s="47">
        <v>142</v>
      </c>
      <c r="S57" s="47">
        <v>0</v>
      </c>
      <c r="T57" s="90">
        <v>0</v>
      </c>
      <c r="U57" s="2">
        <f>SUM(M57:T57)</f>
        <v>142</v>
      </c>
    </row>
    <row r="58" spans="1:23" ht="13.5" customHeight="1" x14ac:dyDescent="0.2">
      <c r="A58" s="113" t="s">
        <v>29</v>
      </c>
      <c r="B58" s="79" t="s">
        <v>125</v>
      </c>
      <c r="C58" s="115" t="s">
        <v>91</v>
      </c>
      <c r="D58" s="45">
        <f>SUM(I58:T58)</f>
        <v>144</v>
      </c>
      <c r="E58" s="45">
        <f t="shared" si="18"/>
        <v>144</v>
      </c>
      <c r="F58" s="105"/>
      <c r="G58" s="81"/>
      <c r="H58" s="46">
        <f>SUM(M58:T58)</f>
        <v>144</v>
      </c>
      <c r="I58" s="46"/>
      <c r="J58" s="46"/>
      <c r="K58" s="46"/>
      <c r="L58" s="46"/>
      <c r="M58" s="47">
        <v>0</v>
      </c>
      <c r="N58" s="47">
        <v>0</v>
      </c>
      <c r="O58" s="47">
        <v>0</v>
      </c>
      <c r="P58" s="47">
        <v>0</v>
      </c>
      <c r="Q58" s="47">
        <v>0</v>
      </c>
      <c r="R58" s="47">
        <v>108</v>
      </c>
      <c r="S58" s="47">
        <v>36</v>
      </c>
      <c r="T58" s="92">
        <v>0</v>
      </c>
      <c r="U58" s="2">
        <f>SUM(M58:T58)</f>
        <v>144</v>
      </c>
    </row>
    <row r="59" spans="1:23" ht="15.75" customHeight="1" x14ac:dyDescent="0.2">
      <c r="A59" s="78" t="s">
        <v>142</v>
      </c>
      <c r="B59" s="79" t="s">
        <v>127</v>
      </c>
      <c r="C59" s="115" t="s">
        <v>139</v>
      </c>
      <c r="D59" s="45">
        <f>SUM(I59:T59)</f>
        <v>180</v>
      </c>
      <c r="E59" s="45">
        <f t="shared" si="18"/>
        <v>180</v>
      </c>
      <c r="F59" s="105"/>
      <c r="G59" s="81"/>
      <c r="H59" s="46">
        <f>SUM(M59:T59)</f>
        <v>180</v>
      </c>
      <c r="I59" s="46"/>
      <c r="J59" s="46"/>
      <c r="K59" s="46"/>
      <c r="L59" s="46"/>
      <c r="M59" s="47">
        <v>0</v>
      </c>
      <c r="N59" s="47">
        <v>0</v>
      </c>
      <c r="O59" s="47">
        <v>0</v>
      </c>
      <c r="P59" s="47">
        <v>0</v>
      </c>
      <c r="Q59" s="47">
        <v>0</v>
      </c>
      <c r="R59" s="47">
        <v>0</v>
      </c>
      <c r="S59" s="47">
        <v>180</v>
      </c>
      <c r="T59" s="47">
        <v>0</v>
      </c>
      <c r="U59" s="2">
        <f>SUM(M59:T59)</f>
        <v>180</v>
      </c>
    </row>
    <row r="60" spans="1:23" ht="15" customHeight="1" x14ac:dyDescent="0.2">
      <c r="A60" s="84" t="s">
        <v>143</v>
      </c>
      <c r="B60" s="85" t="s">
        <v>129</v>
      </c>
      <c r="C60" s="116" t="s">
        <v>144</v>
      </c>
      <c r="D60" s="52">
        <f>SUM(M60:T60)</f>
        <v>12</v>
      </c>
      <c r="E60" s="52">
        <f t="shared" si="18"/>
        <v>0</v>
      </c>
      <c r="F60" s="108"/>
      <c r="G60" s="87"/>
      <c r="H60" s="55"/>
      <c r="I60" s="55"/>
      <c r="J60" s="55"/>
      <c r="K60" s="55"/>
      <c r="L60" s="55">
        <f>SUM(M60:T60)</f>
        <v>12</v>
      </c>
      <c r="M60" s="56"/>
      <c r="N60" s="56"/>
      <c r="O60" s="56"/>
      <c r="P60" s="56"/>
      <c r="Q60" s="56"/>
      <c r="R60" s="56"/>
      <c r="S60" s="56">
        <v>12</v>
      </c>
      <c r="T60" s="56"/>
    </row>
    <row r="61" spans="1:23" ht="37.35" customHeight="1" x14ac:dyDescent="0.2">
      <c r="A61" s="109" t="s">
        <v>145</v>
      </c>
      <c r="B61" s="109" t="s">
        <v>146</v>
      </c>
      <c r="C61" s="96" t="s">
        <v>147</v>
      </c>
      <c r="D61" s="97">
        <f t="shared" ref="D61:T61" si="19">SUM(D62:D66)</f>
        <v>638</v>
      </c>
      <c r="E61" s="97">
        <f t="shared" si="19"/>
        <v>490.8</v>
      </c>
      <c r="F61" s="97">
        <f t="shared" si="19"/>
        <v>135.19999999999999</v>
      </c>
      <c r="G61" s="97">
        <f t="shared" si="19"/>
        <v>202.8</v>
      </c>
      <c r="H61" s="97">
        <f t="shared" si="19"/>
        <v>288</v>
      </c>
      <c r="I61" s="97">
        <f t="shared" si="19"/>
        <v>0</v>
      </c>
      <c r="J61" s="97">
        <f t="shared" si="19"/>
        <v>12</v>
      </c>
      <c r="K61" s="97">
        <f t="shared" si="19"/>
        <v>12</v>
      </c>
      <c r="L61" s="97">
        <f t="shared" si="19"/>
        <v>12</v>
      </c>
      <c r="M61" s="97">
        <f t="shared" si="19"/>
        <v>0</v>
      </c>
      <c r="N61" s="97">
        <f t="shared" si="19"/>
        <v>0</v>
      </c>
      <c r="O61" s="97">
        <f t="shared" si="19"/>
        <v>0</v>
      </c>
      <c r="P61" s="97">
        <f t="shared" si="19"/>
        <v>0</v>
      </c>
      <c r="Q61" s="97">
        <f t="shared" si="19"/>
        <v>0</v>
      </c>
      <c r="R61" s="97">
        <f t="shared" si="19"/>
        <v>0</v>
      </c>
      <c r="S61" s="97">
        <f t="shared" si="19"/>
        <v>170</v>
      </c>
      <c r="T61" s="97">
        <f t="shared" si="19"/>
        <v>468</v>
      </c>
    </row>
    <row r="62" spans="1:23" ht="49.5" customHeight="1" x14ac:dyDescent="0.2">
      <c r="A62" s="117" t="s">
        <v>148</v>
      </c>
      <c r="B62" s="111" t="s">
        <v>149</v>
      </c>
      <c r="C62" s="44" t="s">
        <v>150</v>
      </c>
      <c r="D62" s="37">
        <f>SUM(M62:T62)</f>
        <v>170</v>
      </c>
      <c r="E62" s="37">
        <f>G62+H62</f>
        <v>102</v>
      </c>
      <c r="F62" s="38">
        <f>U62-G62</f>
        <v>68</v>
      </c>
      <c r="G62" s="39">
        <f>U62*0.6</f>
        <v>102</v>
      </c>
      <c r="H62" s="40"/>
      <c r="I62" s="40"/>
      <c r="J62" s="40">
        <v>6</v>
      </c>
      <c r="K62" s="40">
        <v>6</v>
      </c>
      <c r="L62" s="40"/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170</v>
      </c>
      <c r="T62" s="90">
        <v>0</v>
      </c>
      <c r="U62" s="2">
        <f>SUM(M62:T62)</f>
        <v>170</v>
      </c>
      <c r="V62" s="2">
        <f>SUM(U62:U63)</f>
        <v>338</v>
      </c>
    </row>
    <row r="63" spans="1:23" ht="63" customHeight="1" x14ac:dyDescent="0.2">
      <c r="A63" s="91" t="s">
        <v>151</v>
      </c>
      <c r="B63" s="79" t="s">
        <v>152</v>
      </c>
      <c r="C63" s="118" t="s">
        <v>150</v>
      </c>
      <c r="D63" s="37">
        <f>SUM(M63:T63)</f>
        <v>168</v>
      </c>
      <c r="E63" s="37">
        <f>G63+H63</f>
        <v>100.8</v>
      </c>
      <c r="F63" s="38">
        <f>U63-G63</f>
        <v>67.2</v>
      </c>
      <c r="G63" s="39">
        <f>U63*0.6</f>
        <v>100.8</v>
      </c>
      <c r="H63" s="46"/>
      <c r="I63" s="46"/>
      <c r="J63" s="46">
        <v>6</v>
      </c>
      <c r="K63" s="46">
        <v>6</v>
      </c>
      <c r="L63" s="46"/>
      <c r="M63" s="47">
        <v>0</v>
      </c>
      <c r="N63" s="47">
        <v>0</v>
      </c>
      <c r="O63" s="47">
        <v>0</v>
      </c>
      <c r="P63" s="47">
        <v>0</v>
      </c>
      <c r="Q63" s="47">
        <v>0</v>
      </c>
      <c r="R63" s="47">
        <v>0</v>
      </c>
      <c r="S63" s="47">
        <v>0</v>
      </c>
      <c r="T63" s="92">
        <v>168</v>
      </c>
      <c r="U63" s="2">
        <f>SUM(M63:T63)</f>
        <v>168</v>
      </c>
    </row>
    <row r="64" spans="1:23" ht="16.5" customHeight="1" x14ac:dyDescent="0.2">
      <c r="A64" s="91" t="s">
        <v>31</v>
      </c>
      <c r="B64" s="79" t="s">
        <v>125</v>
      </c>
      <c r="C64" s="48" t="s">
        <v>76</v>
      </c>
      <c r="D64" s="37">
        <f>SUM(I64:T64)</f>
        <v>108</v>
      </c>
      <c r="E64" s="37">
        <f>G64+H64</f>
        <v>108</v>
      </c>
      <c r="F64" s="105"/>
      <c r="G64" s="81"/>
      <c r="H64" s="46">
        <f>SUM(M64:T64)</f>
        <v>108</v>
      </c>
      <c r="I64" s="46"/>
      <c r="J64" s="46"/>
      <c r="K64" s="46"/>
      <c r="L64" s="46"/>
      <c r="M64" s="47">
        <v>0</v>
      </c>
      <c r="N64" s="47">
        <v>0</v>
      </c>
      <c r="O64" s="47">
        <v>0</v>
      </c>
      <c r="P64" s="47">
        <v>0</v>
      </c>
      <c r="Q64" s="47">
        <v>0</v>
      </c>
      <c r="R64" s="47">
        <v>0</v>
      </c>
      <c r="S64" s="47">
        <v>0</v>
      </c>
      <c r="T64" s="92">
        <v>108</v>
      </c>
      <c r="U64" s="2">
        <f>SUM(M64:T64)</f>
        <v>108</v>
      </c>
    </row>
    <row r="65" spans="1:23" ht="14.25" customHeight="1" x14ac:dyDescent="0.2">
      <c r="A65" s="119" t="s">
        <v>153</v>
      </c>
      <c r="B65" s="120" t="s">
        <v>127</v>
      </c>
      <c r="C65" s="121" t="s">
        <v>76</v>
      </c>
      <c r="D65" s="37">
        <f>SUM(I65:T65)</f>
        <v>180</v>
      </c>
      <c r="E65" s="37">
        <f>G65+H65</f>
        <v>180</v>
      </c>
      <c r="F65" s="46"/>
      <c r="G65" s="81"/>
      <c r="H65" s="46">
        <f>SUM(M65:T65)</f>
        <v>180</v>
      </c>
      <c r="I65" s="46"/>
      <c r="J65" s="46"/>
      <c r="K65" s="46"/>
      <c r="L65" s="46"/>
      <c r="M65" s="47">
        <v>0</v>
      </c>
      <c r="N65" s="47">
        <v>0</v>
      </c>
      <c r="O65" s="47">
        <v>0</v>
      </c>
      <c r="P65" s="47">
        <v>0</v>
      </c>
      <c r="Q65" s="47">
        <v>0</v>
      </c>
      <c r="R65" s="47">
        <v>0</v>
      </c>
      <c r="S65" s="47">
        <v>0</v>
      </c>
      <c r="T65" s="47">
        <v>180</v>
      </c>
      <c r="U65" s="2">
        <f>SUM(M65:T65)</f>
        <v>180</v>
      </c>
    </row>
    <row r="66" spans="1:23" ht="14.25" customHeight="1" x14ac:dyDescent="0.2">
      <c r="A66" s="122" t="s">
        <v>154</v>
      </c>
      <c r="B66" s="123" t="s">
        <v>129</v>
      </c>
      <c r="C66" s="124" t="s">
        <v>80</v>
      </c>
      <c r="D66" s="61">
        <f>SUM(M60:T60)</f>
        <v>12</v>
      </c>
      <c r="E66" s="61">
        <f>G66+H66</f>
        <v>0</v>
      </c>
      <c r="F66" s="55"/>
      <c r="G66" s="87"/>
      <c r="H66" s="55"/>
      <c r="I66" s="55"/>
      <c r="J66" s="55"/>
      <c r="K66" s="55"/>
      <c r="L66" s="55">
        <f>SUM(M66:T66)</f>
        <v>12</v>
      </c>
      <c r="M66" s="56"/>
      <c r="N66" s="56"/>
      <c r="O66" s="56"/>
      <c r="P66" s="56"/>
      <c r="Q66" s="56"/>
      <c r="R66" s="56"/>
      <c r="S66" s="56"/>
      <c r="T66" s="56">
        <v>12</v>
      </c>
      <c r="U66" s="2">
        <f>SUM(M66:T66)</f>
        <v>12</v>
      </c>
    </row>
    <row r="67" spans="1:23" ht="49.5" customHeight="1" x14ac:dyDescent="0.2">
      <c r="A67" s="109" t="s">
        <v>155</v>
      </c>
      <c r="B67" s="109" t="s">
        <v>156</v>
      </c>
      <c r="C67" s="125" t="s">
        <v>119</v>
      </c>
      <c r="D67" s="97">
        <f t="shared" ref="D67:T67" si="20">SUM(D68:D72)</f>
        <v>538</v>
      </c>
      <c r="E67" s="97">
        <f t="shared" si="20"/>
        <v>445.2</v>
      </c>
      <c r="F67" s="126">
        <f t="shared" si="20"/>
        <v>80.800000000000011</v>
      </c>
      <c r="G67" s="97">
        <f t="shared" si="20"/>
        <v>121.19999999999999</v>
      </c>
      <c r="H67" s="97">
        <f t="shared" si="20"/>
        <v>324</v>
      </c>
      <c r="I67" s="97">
        <f t="shared" si="20"/>
        <v>0</v>
      </c>
      <c r="J67" s="97">
        <f t="shared" si="20"/>
        <v>12</v>
      </c>
      <c r="K67" s="97">
        <f t="shared" si="20"/>
        <v>6</v>
      </c>
      <c r="L67" s="97">
        <f t="shared" si="20"/>
        <v>18</v>
      </c>
      <c r="M67" s="97">
        <f t="shared" si="20"/>
        <v>148</v>
      </c>
      <c r="N67" s="97">
        <f t="shared" si="20"/>
        <v>162</v>
      </c>
      <c r="O67" s="97">
        <f t="shared" si="20"/>
        <v>228</v>
      </c>
      <c r="P67" s="97">
        <f t="shared" si="20"/>
        <v>0</v>
      </c>
      <c r="Q67" s="97">
        <f t="shared" si="20"/>
        <v>0</v>
      </c>
      <c r="R67" s="97">
        <f t="shared" si="20"/>
        <v>0</v>
      </c>
      <c r="S67" s="97">
        <f t="shared" si="20"/>
        <v>0</v>
      </c>
      <c r="T67" s="97">
        <f t="shared" si="20"/>
        <v>0</v>
      </c>
    </row>
    <row r="68" spans="1:23" ht="25.5" customHeight="1" x14ac:dyDescent="0.2">
      <c r="A68" s="98" t="s">
        <v>157</v>
      </c>
      <c r="B68" s="111" t="s">
        <v>158</v>
      </c>
      <c r="C68" s="168" t="s">
        <v>28</v>
      </c>
      <c r="D68" s="37">
        <f>SUM(M68:T68)</f>
        <v>100</v>
      </c>
      <c r="E68" s="37">
        <f>G68+H68</f>
        <v>60</v>
      </c>
      <c r="F68" s="38">
        <f>U68-G68</f>
        <v>40</v>
      </c>
      <c r="G68" s="39">
        <f>U68*0.6</f>
        <v>60</v>
      </c>
      <c r="H68" s="40"/>
      <c r="I68" s="40"/>
      <c r="J68" s="40">
        <v>6</v>
      </c>
      <c r="K68" s="40">
        <v>3</v>
      </c>
      <c r="L68" s="40">
        <v>3</v>
      </c>
      <c r="M68" s="41">
        <v>54</v>
      </c>
      <c r="N68" s="41">
        <v>46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2">
        <f>SUM(M68:T68)</f>
        <v>100</v>
      </c>
      <c r="V68" s="2">
        <f>SUM(U68:U69)</f>
        <v>202</v>
      </c>
    </row>
    <row r="69" spans="1:23" ht="37.5" customHeight="1" x14ac:dyDescent="0.2">
      <c r="A69" s="78" t="s">
        <v>159</v>
      </c>
      <c r="B69" s="79" t="s">
        <v>160</v>
      </c>
      <c r="C69" s="168"/>
      <c r="D69" s="37">
        <f>SUM(M69:T69)</f>
        <v>102</v>
      </c>
      <c r="E69" s="45">
        <f>G69+H69</f>
        <v>61.199999999999996</v>
      </c>
      <c r="F69" s="38">
        <f>U69-G69</f>
        <v>40.800000000000004</v>
      </c>
      <c r="G69" s="39">
        <f>U69*0.6</f>
        <v>61.199999999999996</v>
      </c>
      <c r="H69" s="46"/>
      <c r="I69" s="46"/>
      <c r="J69" s="46">
        <v>6</v>
      </c>
      <c r="K69" s="46">
        <v>3</v>
      </c>
      <c r="L69" s="46">
        <v>3</v>
      </c>
      <c r="M69" s="47">
        <v>58</v>
      </c>
      <c r="N69" s="47">
        <v>44</v>
      </c>
      <c r="O69" s="47">
        <v>0</v>
      </c>
      <c r="P69" s="47">
        <v>0</v>
      </c>
      <c r="Q69" s="47">
        <v>0</v>
      </c>
      <c r="R69" s="47">
        <v>0</v>
      </c>
      <c r="S69" s="47">
        <v>0</v>
      </c>
      <c r="T69" s="47">
        <v>0</v>
      </c>
      <c r="U69" s="2">
        <f>SUM(M69:T69)</f>
        <v>102</v>
      </c>
    </row>
    <row r="70" spans="1:23" ht="15" customHeight="1" x14ac:dyDescent="0.2">
      <c r="A70" s="78" t="s">
        <v>34</v>
      </c>
      <c r="B70" s="79" t="s">
        <v>125</v>
      </c>
      <c r="C70" s="127" t="s">
        <v>49</v>
      </c>
      <c r="D70" s="45">
        <f>SUM(I70:T70)</f>
        <v>144</v>
      </c>
      <c r="E70" s="45">
        <f>G70+H70</f>
        <v>144</v>
      </c>
      <c r="F70" s="105"/>
      <c r="G70" s="81">
        <v>0</v>
      </c>
      <c r="H70" s="46">
        <f>SUM(M70:T70)</f>
        <v>144</v>
      </c>
      <c r="I70" s="46"/>
      <c r="J70" s="46"/>
      <c r="K70" s="46"/>
      <c r="L70" s="46"/>
      <c r="M70" s="47">
        <v>36</v>
      </c>
      <c r="N70" s="47">
        <v>72</v>
      </c>
      <c r="O70" s="47">
        <v>36</v>
      </c>
      <c r="P70" s="47">
        <v>0</v>
      </c>
      <c r="Q70" s="47">
        <v>0</v>
      </c>
      <c r="R70" s="47">
        <v>0</v>
      </c>
      <c r="S70" s="47">
        <v>0</v>
      </c>
      <c r="T70" s="47">
        <v>0</v>
      </c>
      <c r="U70" s="2">
        <f>SUM(M70:T70)</f>
        <v>144</v>
      </c>
    </row>
    <row r="71" spans="1:23" ht="15.75" customHeight="1" x14ac:dyDescent="0.2">
      <c r="A71" s="78" t="s">
        <v>161</v>
      </c>
      <c r="B71" s="79" t="s">
        <v>127</v>
      </c>
      <c r="C71" s="115" t="s">
        <v>49</v>
      </c>
      <c r="D71" s="45">
        <f>SUM(I71:T71)</f>
        <v>180</v>
      </c>
      <c r="E71" s="45">
        <f>G71+H71</f>
        <v>180</v>
      </c>
      <c r="F71" s="105"/>
      <c r="G71" s="81">
        <v>0</v>
      </c>
      <c r="H71" s="46">
        <f>SUM(M71:T71)</f>
        <v>180</v>
      </c>
      <c r="I71" s="46"/>
      <c r="J71" s="46"/>
      <c r="K71" s="46"/>
      <c r="L71" s="46"/>
      <c r="M71" s="47">
        <v>0</v>
      </c>
      <c r="N71" s="47">
        <v>0</v>
      </c>
      <c r="O71" s="47">
        <v>180</v>
      </c>
      <c r="P71" s="47">
        <v>0</v>
      </c>
      <c r="Q71" s="47">
        <v>0</v>
      </c>
      <c r="R71" s="47">
        <v>0</v>
      </c>
      <c r="S71" s="47">
        <v>0</v>
      </c>
      <c r="T71" s="47">
        <v>0</v>
      </c>
      <c r="U71" s="2">
        <f>SUM(M71:T71)</f>
        <v>180</v>
      </c>
    </row>
    <row r="72" spans="1:23" ht="16.5" customHeight="1" x14ac:dyDescent="0.2">
      <c r="A72" s="84" t="s">
        <v>162</v>
      </c>
      <c r="B72" s="85" t="s">
        <v>129</v>
      </c>
      <c r="C72" s="116" t="s">
        <v>33</v>
      </c>
      <c r="D72" s="52">
        <f>SUM(M72:T72)</f>
        <v>12</v>
      </c>
      <c r="E72" s="52">
        <f>G72+H72</f>
        <v>0</v>
      </c>
      <c r="F72" s="108"/>
      <c r="G72" s="87"/>
      <c r="H72" s="55"/>
      <c r="I72" s="55"/>
      <c r="J72" s="55"/>
      <c r="K72" s="55"/>
      <c r="L72" s="55">
        <f>SUM(M72:T72)</f>
        <v>12</v>
      </c>
      <c r="M72" s="56"/>
      <c r="N72" s="56"/>
      <c r="O72" s="56">
        <v>12</v>
      </c>
      <c r="P72" s="56"/>
      <c r="Q72" s="56"/>
      <c r="R72" s="56"/>
      <c r="S72" s="56"/>
      <c r="T72" s="56"/>
    </row>
    <row r="73" spans="1:23" ht="16.5" customHeight="1" x14ac:dyDescent="0.2">
      <c r="A73" s="128" t="s">
        <v>163</v>
      </c>
      <c r="B73" s="129" t="s">
        <v>164</v>
      </c>
      <c r="C73" s="130"/>
      <c r="D73" s="131">
        <f>SUM(I73:T73)</f>
        <v>144</v>
      </c>
      <c r="E73" s="131"/>
      <c r="F73" s="132"/>
      <c r="G73" s="133"/>
      <c r="H73" s="134">
        <v>144</v>
      </c>
      <c r="I73" s="134"/>
      <c r="J73" s="134"/>
      <c r="K73" s="134"/>
      <c r="L73" s="134"/>
      <c r="M73" s="135"/>
      <c r="N73" s="135"/>
      <c r="O73" s="135"/>
      <c r="P73" s="135"/>
      <c r="Q73" s="135"/>
      <c r="R73" s="135"/>
      <c r="S73" s="135"/>
      <c r="T73" s="135">
        <v>144</v>
      </c>
    </row>
    <row r="74" spans="1:23" ht="27.75" customHeight="1" x14ac:dyDescent="0.2">
      <c r="A74" s="136" t="s">
        <v>165</v>
      </c>
      <c r="B74" s="137" t="s">
        <v>166</v>
      </c>
      <c r="C74" s="18"/>
      <c r="D74" s="131">
        <f>SUM(I74:T74)</f>
        <v>216</v>
      </c>
      <c r="E74" s="138"/>
      <c r="F74" s="139"/>
      <c r="G74" s="140"/>
      <c r="H74" s="141"/>
      <c r="I74" s="141"/>
      <c r="J74" s="141"/>
      <c r="K74" s="141"/>
      <c r="L74" s="141"/>
      <c r="M74" s="142">
        <v>0</v>
      </c>
      <c r="N74" s="142">
        <v>0</v>
      </c>
      <c r="O74" s="142">
        <v>0</v>
      </c>
      <c r="P74" s="142">
        <v>0</v>
      </c>
      <c r="Q74" s="142">
        <v>0</v>
      </c>
      <c r="R74" s="142">
        <v>0</v>
      </c>
      <c r="S74" s="142">
        <v>0</v>
      </c>
      <c r="T74" s="143">
        <v>216</v>
      </c>
    </row>
    <row r="75" spans="1:23" ht="13.5" customHeight="1" x14ac:dyDescent="0.2">
      <c r="A75" s="144"/>
      <c r="B75" s="145" t="s">
        <v>167</v>
      </c>
      <c r="C75" s="146" t="s">
        <v>168</v>
      </c>
      <c r="D75" s="147">
        <f t="shared" ref="D75:T75" si="21">SUM(D10+D29+D36+D47+D73+D74)</f>
        <v>5940</v>
      </c>
      <c r="E75" s="147">
        <f t="shared" si="21"/>
        <v>3002.3999999999996</v>
      </c>
      <c r="F75" s="147">
        <f t="shared" si="21"/>
        <v>1433.2</v>
      </c>
      <c r="G75" s="147">
        <f t="shared" si="21"/>
        <v>2666.8</v>
      </c>
      <c r="H75" s="147">
        <f t="shared" si="21"/>
        <v>1368</v>
      </c>
      <c r="I75" s="147">
        <f t="shared" si="21"/>
        <v>78</v>
      </c>
      <c r="J75" s="147">
        <f t="shared" si="21"/>
        <v>78</v>
      </c>
      <c r="K75" s="147">
        <f t="shared" si="21"/>
        <v>156</v>
      </c>
      <c r="L75" s="147">
        <f t="shared" si="21"/>
        <v>110</v>
      </c>
      <c r="M75" s="148">
        <f t="shared" si="21"/>
        <v>610</v>
      </c>
      <c r="N75" s="148">
        <f t="shared" si="21"/>
        <v>854</v>
      </c>
      <c r="O75" s="148">
        <f t="shared" si="21"/>
        <v>604</v>
      </c>
      <c r="P75" s="148">
        <f t="shared" si="21"/>
        <v>862</v>
      </c>
      <c r="Q75" s="148">
        <f t="shared" si="21"/>
        <v>618</v>
      </c>
      <c r="R75" s="148">
        <f t="shared" si="21"/>
        <v>860</v>
      </c>
      <c r="S75" s="148">
        <f t="shared" si="21"/>
        <v>620</v>
      </c>
      <c r="T75" s="148">
        <f t="shared" si="21"/>
        <v>912</v>
      </c>
      <c r="V75" s="149">
        <f>SUM(V68+V62+V55+V49+V37+V30)</f>
        <v>2702</v>
      </c>
      <c r="W75" s="4">
        <f>SUM(M75:T75)</f>
        <v>5940</v>
      </c>
    </row>
    <row r="76" spans="1:23" ht="25.5" customHeight="1" x14ac:dyDescent="0.2">
      <c r="A76" s="169" t="s">
        <v>169</v>
      </c>
      <c r="B76" s="169"/>
      <c r="C76" s="169"/>
      <c r="D76" s="169"/>
      <c r="E76" s="150"/>
      <c r="F76" s="170" t="s">
        <v>170</v>
      </c>
      <c r="G76" s="170"/>
      <c r="H76" s="170"/>
      <c r="I76" s="151"/>
      <c r="J76" s="151"/>
      <c r="K76" s="151"/>
      <c r="L76" s="151"/>
      <c r="M76" s="171">
        <v>15</v>
      </c>
      <c r="N76" s="171">
        <v>20</v>
      </c>
      <c r="O76" s="171">
        <v>13</v>
      </c>
      <c r="P76" s="171">
        <v>15</v>
      </c>
      <c r="Q76" s="171">
        <v>12</v>
      </c>
      <c r="R76" s="171">
        <v>11</v>
      </c>
      <c r="S76" s="171">
        <v>11</v>
      </c>
      <c r="T76" s="171">
        <v>5</v>
      </c>
    </row>
    <row r="77" spans="1:23" ht="12.75" customHeight="1" x14ac:dyDescent="0.2">
      <c r="A77" s="172" t="s">
        <v>171</v>
      </c>
      <c r="B77" s="172"/>
      <c r="C77" s="172"/>
      <c r="D77" s="172"/>
      <c r="E77" s="152"/>
      <c r="F77" s="173" t="s">
        <v>172</v>
      </c>
      <c r="G77" s="173"/>
      <c r="H77" s="173"/>
      <c r="I77" s="89"/>
      <c r="J77" s="89"/>
      <c r="K77" s="89"/>
      <c r="L77" s="89"/>
      <c r="M77" s="171"/>
      <c r="N77" s="171"/>
      <c r="O77" s="171"/>
      <c r="P77" s="171"/>
      <c r="Q77" s="171"/>
      <c r="R77" s="171"/>
      <c r="S77" s="171"/>
      <c r="T77" s="171"/>
    </row>
    <row r="78" spans="1:23" ht="12.75" customHeight="1" x14ac:dyDescent="0.2">
      <c r="A78" s="174" t="s">
        <v>166</v>
      </c>
      <c r="B78" s="174"/>
      <c r="C78" s="174"/>
      <c r="D78" s="174"/>
      <c r="E78" s="153"/>
      <c r="F78" s="175"/>
      <c r="G78" s="175"/>
      <c r="H78" s="175"/>
      <c r="I78" s="154"/>
      <c r="J78" s="154"/>
      <c r="K78" s="154"/>
      <c r="L78" s="154"/>
      <c r="M78" s="171"/>
      <c r="N78" s="171"/>
      <c r="O78" s="171"/>
      <c r="P78" s="171"/>
      <c r="Q78" s="171"/>
      <c r="R78" s="171"/>
      <c r="S78" s="171"/>
      <c r="T78" s="171"/>
    </row>
    <row r="79" spans="1:23" ht="13.5" customHeight="1" x14ac:dyDescent="0.2">
      <c r="A79" s="174" t="s">
        <v>173</v>
      </c>
      <c r="B79" s="174"/>
      <c r="C79" s="174"/>
      <c r="D79" s="174"/>
      <c r="E79" s="153"/>
      <c r="F79" s="176"/>
      <c r="G79" s="176"/>
      <c r="H79" s="176"/>
      <c r="I79" s="155"/>
      <c r="J79" s="155"/>
      <c r="K79" s="155"/>
      <c r="L79" s="155"/>
      <c r="M79" s="171"/>
      <c r="N79" s="171"/>
      <c r="O79" s="171"/>
      <c r="P79" s="171"/>
      <c r="Q79" s="171"/>
      <c r="R79" s="171"/>
      <c r="S79" s="171"/>
      <c r="T79" s="171"/>
    </row>
    <row r="80" spans="1:23" ht="13.5" customHeight="1" x14ac:dyDescent="0.2">
      <c r="A80" s="177" t="s">
        <v>174</v>
      </c>
      <c r="B80" s="177"/>
      <c r="C80" s="177"/>
      <c r="D80" s="177"/>
      <c r="E80" s="89"/>
      <c r="F80" s="178" t="s">
        <v>175</v>
      </c>
      <c r="G80" s="178"/>
      <c r="H80" s="178"/>
      <c r="I80" s="156"/>
      <c r="J80" s="156"/>
      <c r="K80" s="156"/>
      <c r="L80" s="156"/>
      <c r="M80" s="157">
        <f t="shared" ref="M80:T80" si="22">M51+M58+M64+M70</f>
        <v>36</v>
      </c>
      <c r="N80" s="157">
        <f t="shared" si="22"/>
        <v>72</v>
      </c>
      <c r="O80" s="157">
        <f t="shared" si="22"/>
        <v>36</v>
      </c>
      <c r="P80" s="157">
        <f t="shared" si="22"/>
        <v>42</v>
      </c>
      <c r="Q80" s="157">
        <f t="shared" si="22"/>
        <v>66</v>
      </c>
      <c r="R80" s="157">
        <f t="shared" si="22"/>
        <v>108</v>
      </c>
      <c r="S80" s="157">
        <f t="shared" si="22"/>
        <v>36</v>
      </c>
      <c r="T80" s="157">
        <f t="shared" si="22"/>
        <v>108</v>
      </c>
      <c r="U80" s="11">
        <f>SUM(M80:T80)</f>
        <v>504</v>
      </c>
    </row>
    <row r="81" spans="1:22" ht="25.5" customHeight="1" x14ac:dyDescent="0.2">
      <c r="A81" s="177" t="s">
        <v>176</v>
      </c>
      <c r="B81" s="177"/>
      <c r="C81" s="177"/>
      <c r="D81" s="177"/>
      <c r="E81" s="89"/>
      <c r="F81" s="178" t="s">
        <v>177</v>
      </c>
      <c r="G81" s="178"/>
      <c r="H81" s="178"/>
      <c r="I81" s="156"/>
      <c r="J81" s="156"/>
      <c r="K81" s="156"/>
      <c r="L81" s="156"/>
      <c r="M81" s="157">
        <f t="shared" ref="M81:T81" si="23">M52+M59+M65+M71+M73</f>
        <v>0</v>
      </c>
      <c r="N81" s="157">
        <f t="shared" si="23"/>
        <v>0</v>
      </c>
      <c r="O81" s="157">
        <f t="shared" si="23"/>
        <v>180</v>
      </c>
      <c r="P81" s="157">
        <f t="shared" si="23"/>
        <v>0</v>
      </c>
      <c r="Q81" s="157">
        <f t="shared" si="23"/>
        <v>180</v>
      </c>
      <c r="R81" s="157">
        <f t="shared" si="23"/>
        <v>0</v>
      </c>
      <c r="S81" s="157">
        <f t="shared" si="23"/>
        <v>180</v>
      </c>
      <c r="T81" s="157">
        <f t="shared" si="23"/>
        <v>324</v>
      </c>
      <c r="U81" s="11">
        <f>SUM(M81:T81)</f>
        <v>864</v>
      </c>
      <c r="V81" s="11">
        <f>SUM(U80:U81)</f>
        <v>1368</v>
      </c>
    </row>
    <row r="82" spans="1:22" ht="25.5" customHeight="1" x14ac:dyDescent="0.2">
      <c r="A82" s="177" t="s">
        <v>178</v>
      </c>
      <c r="B82" s="177"/>
      <c r="C82" s="177"/>
      <c r="D82" s="177"/>
      <c r="E82" s="89"/>
      <c r="F82" s="178" t="s">
        <v>179</v>
      </c>
      <c r="G82" s="178"/>
      <c r="H82" s="178"/>
      <c r="I82" s="156"/>
      <c r="J82" s="156"/>
      <c r="K82" s="156"/>
      <c r="L82" s="156"/>
      <c r="M82" s="158"/>
      <c r="N82" s="158">
        <v>1</v>
      </c>
      <c r="O82" s="158">
        <v>2</v>
      </c>
      <c r="P82" s="158">
        <v>3</v>
      </c>
      <c r="Q82" s="158">
        <v>3</v>
      </c>
      <c r="R82" s="158">
        <v>1</v>
      </c>
      <c r="S82" s="158">
        <v>1</v>
      </c>
      <c r="T82" s="158">
        <v>2</v>
      </c>
    </row>
    <row r="83" spans="1:22" ht="12.75" customHeight="1" x14ac:dyDescent="0.2">
      <c r="A83" s="177"/>
      <c r="B83" s="177"/>
      <c r="C83" s="177"/>
      <c r="D83" s="177"/>
      <c r="E83" s="89"/>
      <c r="F83" s="178" t="s">
        <v>180</v>
      </c>
      <c r="G83" s="178"/>
      <c r="H83" s="178"/>
      <c r="I83" s="156"/>
      <c r="J83" s="156"/>
      <c r="K83" s="156"/>
      <c r="L83" s="156"/>
      <c r="M83" s="158"/>
      <c r="N83" s="158">
        <v>3</v>
      </c>
      <c r="O83" s="158">
        <v>2</v>
      </c>
      <c r="P83" s="158">
        <v>2</v>
      </c>
      <c r="Q83" s="158">
        <v>3</v>
      </c>
      <c r="R83" s="158">
        <v>5</v>
      </c>
      <c r="S83" s="158">
        <v>3</v>
      </c>
      <c r="T83" s="158">
        <v>5</v>
      </c>
    </row>
    <row r="84" spans="1:22" ht="15" customHeight="1" x14ac:dyDescent="0.2">
      <c r="A84" s="179" t="s">
        <v>181</v>
      </c>
      <c r="B84" s="179"/>
      <c r="C84" s="179"/>
      <c r="D84" s="179"/>
      <c r="E84" s="159"/>
      <c r="F84" s="178" t="s">
        <v>182</v>
      </c>
      <c r="G84" s="178"/>
      <c r="H84" s="178"/>
      <c r="I84" s="156"/>
      <c r="J84" s="156"/>
      <c r="K84" s="156"/>
      <c r="L84" s="156"/>
      <c r="M84" s="158">
        <v>2</v>
      </c>
      <c r="N84" s="158">
        <v>3</v>
      </c>
      <c r="O84" s="158">
        <v>2</v>
      </c>
      <c r="P84" s="158">
        <v>3</v>
      </c>
      <c r="Q84" s="158"/>
      <c r="R84" s="158">
        <v>2</v>
      </c>
      <c r="S84" s="158">
        <v>1</v>
      </c>
      <c r="T84" s="158"/>
    </row>
    <row r="85" spans="1:22" ht="11.25" customHeight="1" x14ac:dyDescent="0.2">
      <c r="G85" s="4"/>
    </row>
    <row r="86" spans="1:22" x14ac:dyDescent="0.2">
      <c r="G86" s="4"/>
      <c r="M86" s="160">
        <f>M75/17</f>
        <v>35.882352941176471</v>
      </c>
      <c r="N86" s="160">
        <f>N75/24</f>
        <v>35.583333333333336</v>
      </c>
      <c r="O86" s="160">
        <f>O75/17</f>
        <v>35.529411764705884</v>
      </c>
      <c r="P86" s="160">
        <f>P75/24</f>
        <v>35.916666666666664</v>
      </c>
      <c r="Q86" s="160">
        <f>Q75/17</f>
        <v>36.352941176470587</v>
      </c>
      <c r="R86" s="160">
        <f>R75/24</f>
        <v>35.833333333333336</v>
      </c>
      <c r="S86" s="160">
        <f>S75/17</f>
        <v>36.470588235294116</v>
      </c>
      <c r="T86" s="160">
        <f>T75/25</f>
        <v>36.479999999999997</v>
      </c>
    </row>
    <row r="87" spans="1:22" x14ac:dyDescent="0.2">
      <c r="T87" s="2" t="s">
        <v>183</v>
      </c>
    </row>
  </sheetData>
  <mergeCells count="45">
    <mergeCell ref="A83:D83"/>
    <mergeCell ref="F83:H83"/>
    <mergeCell ref="A84:D84"/>
    <mergeCell ref="F84:H84"/>
    <mergeCell ref="A80:D80"/>
    <mergeCell ref="F80:H80"/>
    <mergeCell ref="A81:D81"/>
    <mergeCell ref="F81:H81"/>
    <mergeCell ref="A82:D82"/>
    <mergeCell ref="F82:H82"/>
    <mergeCell ref="T76:T79"/>
    <mergeCell ref="A77:D77"/>
    <mergeCell ref="F77:H77"/>
    <mergeCell ref="A78:D78"/>
    <mergeCell ref="F78:H78"/>
    <mergeCell ref="A79:D79"/>
    <mergeCell ref="F79:H79"/>
    <mergeCell ref="O76:O79"/>
    <mergeCell ref="P76:P79"/>
    <mergeCell ref="Q76:Q79"/>
    <mergeCell ref="R76:R79"/>
    <mergeCell ref="S76:S79"/>
    <mergeCell ref="C68:C69"/>
    <mergeCell ref="A76:D76"/>
    <mergeCell ref="F76:H76"/>
    <mergeCell ref="M76:M79"/>
    <mergeCell ref="N76:N79"/>
    <mergeCell ref="F2:L2"/>
    <mergeCell ref="M2:T2"/>
    <mergeCell ref="F3:F8"/>
    <mergeCell ref="G3:G8"/>
    <mergeCell ref="H3:H8"/>
    <mergeCell ref="I3:I8"/>
    <mergeCell ref="J3:J8"/>
    <mergeCell ref="K3:K8"/>
    <mergeCell ref="L3:L8"/>
    <mergeCell ref="M3:N3"/>
    <mergeCell ref="O3:P3"/>
    <mergeCell ref="Q3:R3"/>
    <mergeCell ref="S3:T3"/>
    <mergeCell ref="A2:A8"/>
    <mergeCell ref="B2:B8"/>
    <mergeCell ref="C2:C8"/>
    <mergeCell ref="D2:D8"/>
    <mergeCell ref="E2:E8"/>
  </mergeCells>
  <pageMargins left="0.39374999999999999" right="0.39374999999999999" top="0.39374999999999999" bottom="0.39374999999999999" header="0.51180555555555496" footer="0.51180555555555496"/>
  <pageSetup paperSize="9" scale="89" firstPageNumber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09.02.01 2024-28</vt:lpstr>
      <vt:lpstr>'09.02.01 2024-28'!Print_Area_0</vt:lpstr>
      <vt:lpstr>'09.02.01 2024-28'!Print_Area_0_0</vt:lpstr>
      <vt:lpstr>'09.02.01 2024-28'!Область_печати</vt:lpstr>
    </vt:vector>
  </TitlesOfParts>
  <Company>АОУ СПО УР "ТРИТ"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dc:description/>
  <cp:lastModifiedBy>Ольга М. Москова</cp:lastModifiedBy>
  <cp:revision>8</cp:revision>
  <cp:lastPrinted>2024-09-02T09:37:40Z</cp:lastPrinted>
  <dcterms:created xsi:type="dcterms:W3CDTF">2012-07-23T07:52:42Z</dcterms:created>
  <dcterms:modified xsi:type="dcterms:W3CDTF">2024-12-19T05:36:07Z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АОУ СПО УР "ТРИТ"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