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09.02.01 2020-24" sheetId="1" r:id="rId1"/>
  </sheets>
  <definedNames>
    <definedName name="_xlnm.Print_Area" localSheetId="0">'09.02.01 2020-24'!$A$1:$Q$86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9" i="1" l="1"/>
  <c r="K69" i="1"/>
  <c r="L69" i="1"/>
  <c r="M69" i="1"/>
  <c r="N69" i="1"/>
  <c r="O69" i="1"/>
  <c r="P69" i="1"/>
  <c r="Q69" i="1"/>
  <c r="J64" i="1"/>
  <c r="K64" i="1"/>
  <c r="L64" i="1"/>
  <c r="M64" i="1"/>
  <c r="N64" i="1"/>
  <c r="O64" i="1"/>
  <c r="P64" i="1"/>
  <c r="Q64" i="1"/>
  <c r="J58" i="1"/>
  <c r="K58" i="1"/>
  <c r="L58" i="1"/>
  <c r="M58" i="1"/>
  <c r="N58" i="1"/>
  <c r="O58" i="1"/>
  <c r="P58" i="1"/>
  <c r="Q58" i="1"/>
  <c r="N53" i="1"/>
  <c r="O53" i="1"/>
  <c r="N52" i="1"/>
  <c r="O52" i="1"/>
  <c r="N40" i="1"/>
  <c r="O40" i="1"/>
  <c r="N39" i="1"/>
  <c r="O39" i="1"/>
  <c r="N36" i="1"/>
  <c r="O36" i="1"/>
  <c r="N28" i="1"/>
  <c r="O28" i="1"/>
  <c r="N10" i="1"/>
  <c r="O10" i="1"/>
  <c r="F74" i="1" l="1"/>
  <c r="F73" i="1"/>
  <c r="H72" i="1"/>
  <c r="F72" i="1"/>
  <c r="E72" i="1"/>
  <c r="D72" i="1"/>
  <c r="H71" i="1"/>
  <c r="F71" i="1"/>
  <c r="E71" i="1"/>
  <c r="D71" i="1"/>
  <c r="H70" i="1"/>
  <c r="H69" i="1" s="1"/>
  <c r="F70" i="1"/>
  <c r="E70" i="1"/>
  <c r="D70" i="1"/>
  <c r="I69" i="1"/>
  <c r="G69" i="1"/>
  <c r="F69" i="1"/>
  <c r="E69" i="1"/>
  <c r="D69" i="1"/>
  <c r="H68" i="1"/>
  <c r="F68" i="1"/>
  <c r="H67" i="1"/>
  <c r="F67" i="1"/>
  <c r="H66" i="1"/>
  <c r="F66" i="1"/>
  <c r="E66" i="1"/>
  <c r="D66" i="1"/>
  <c r="H65" i="1"/>
  <c r="H64" i="1" s="1"/>
  <c r="F65" i="1"/>
  <c r="E65" i="1"/>
  <c r="D65" i="1"/>
  <c r="I64" i="1"/>
  <c r="G64" i="1"/>
  <c r="F64" i="1"/>
  <c r="E64" i="1"/>
  <c r="D64" i="1"/>
  <c r="H61" i="1"/>
  <c r="F61" i="1"/>
  <c r="E61" i="1"/>
  <c r="D61" i="1"/>
  <c r="H60" i="1"/>
  <c r="F60" i="1"/>
  <c r="E60" i="1"/>
  <c r="D60" i="1"/>
  <c r="H59" i="1"/>
  <c r="H58" i="1" s="1"/>
  <c r="F59" i="1"/>
  <c r="E59" i="1"/>
  <c r="D59" i="1"/>
  <c r="I58" i="1"/>
  <c r="G58" i="1"/>
  <c r="F58" i="1"/>
  <c r="E58" i="1"/>
  <c r="D58" i="1"/>
  <c r="H57" i="1"/>
  <c r="F57" i="1"/>
  <c r="H56" i="1"/>
  <c r="F56" i="1"/>
  <c r="H55" i="1"/>
  <c r="F55" i="1"/>
  <c r="E55" i="1"/>
  <c r="D55" i="1"/>
  <c r="H54" i="1"/>
  <c r="H53" i="1" s="1"/>
  <c r="H52" i="1" s="1"/>
  <c r="F54" i="1"/>
  <c r="E54" i="1"/>
  <c r="D54" i="1"/>
  <c r="Q53" i="1"/>
  <c r="Q52" i="1" s="1"/>
  <c r="Q39" i="1" s="1"/>
  <c r="P53" i="1"/>
  <c r="M53" i="1"/>
  <c r="M52" i="1" s="1"/>
  <c r="M39" i="1" s="1"/>
  <c r="L53" i="1"/>
  <c r="K53" i="1"/>
  <c r="K52" i="1" s="1"/>
  <c r="K39" i="1" s="1"/>
  <c r="J53" i="1"/>
  <c r="I53" i="1"/>
  <c r="I52" i="1" s="1"/>
  <c r="I39" i="1" s="1"/>
  <c r="G53" i="1"/>
  <c r="F53" i="1"/>
  <c r="E53" i="1"/>
  <c r="D53" i="1"/>
  <c r="P52" i="1"/>
  <c r="L52" i="1"/>
  <c r="L39" i="1" s="1"/>
  <c r="J52" i="1"/>
  <c r="G52" i="1"/>
  <c r="F52" i="1"/>
  <c r="E52" i="1"/>
  <c r="D52" i="1"/>
  <c r="H51" i="1"/>
  <c r="F51" i="1"/>
  <c r="D51" i="1"/>
  <c r="E51" i="1" s="1"/>
  <c r="F50" i="1"/>
  <c r="H50" i="1" s="1"/>
  <c r="G50" i="1" s="1"/>
  <c r="E50" i="1"/>
  <c r="D50" i="1"/>
  <c r="F49" i="1"/>
  <c r="H49" i="1" s="1"/>
  <c r="G48" i="1"/>
  <c r="F48" i="1"/>
  <c r="H48" i="1" s="1"/>
  <c r="E48" i="1"/>
  <c r="D48" i="1"/>
  <c r="H47" i="1"/>
  <c r="F47" i="1"/>
  <c r="D47" i="1"/>
  <c r="E47" i="1" s="1"/>
  <c r="F46" i="1"/>
  <c r="H46" i="1" s="1"/>
  <c r="G46" i="1" s="1"/>
  <c r="E46" i="1"/>
  <c r="D46" i="1"/>
  <c r="F45" i="1"/>
  <c r="H45" i="1" s="1"/>
  <c r="G44" i="1"/>
  <c r="F44" i="1"/>
  <c r="H44" i="1" s="1"/>
  <c r="E44" i="1"/>
  <c r="D44" i="1"/>
  <c r="H43" i="1"/>
  <c r="F43" i="1"/>
  <c r="D43" i="1"/>
  <c r="E43" i="1" s="1"/>
  <c r="F42" i="1"/>
  <c r="H42" i="1" s="1"/>
  <c r="G42" i="1" s="1"/>
  <c r="E42" i="1"/>
  <c r="D42" i="1"/>
  <c r="F41" i="1"/>
  <c r="H41" i="1" s="1"/>
  <c r="H40" i="1" s="1"/>
  <c r="H39" i="1" s="1"/>
  <c r="Q40" i="1"/>
  <c r="P40" i="1"/>
  <c r="M40" i="1"/>
  <c r="L40" i="1"/>
  <c r="K40" i="1"/>
  <c r="J40" i="1"/>
  <c r="I40" i="1"/>
  <c r="F40" i="1"/>
  <c r="D40" i="1"/>
  <c r="E40" i="1" s="1"/>
  <c r="P39" i="1"/>
  <c r="J39" i="1"/>
  <c r="F39" i="1"/>
  <c r="D39" i="1"/>
  <c r="G38" i="1"/>
  <c r="F38" i="1"/>
  <c r="H38" i="1" s="1"/>
  <c r="E38" i="1"/>
  <c r="D38" i="1"/>
  <c r="H37" i="1"/>
  <c r="F37" i="1"/>
  <c r="D37" i="1"/>
  <c r="E37" i="1" s="1"/>
  <c r="Q36" i="1"/>
  <c r="P36" i="1"/>
  <c r="M36" i="1"/>
  <c r="L36" i="1"/>
  <c r="K36" i="1"/>
  <c r="J36" i="1"/>
  <c r="I36" i="1"/>
  <c r="H36" i="1"/>
  <c r="F36" i="1"/>
  <c r="D36" i="1"/>
  <c r="E36" i="1" s="1"/>
  <c r="F35" i="1"/>
  <c r="H35" i="1" s="1"/>
  <c r="G35" i="1" s="1"/>
  <c r="E35" i="1"/>
  <c r="D35" i="1"/>
  <c r="F34" i="1"/>
  <c r="G33" i="1"/>
  <c r="F33" i="1"/>
  <c r="H33" i="1" s="1"/>
  <c r="E33" i="1"/>
  <c r="D33" i="1"/>
  <c r="F32" i="1"/>
  <c r="D32" i="1" s="1"/>
  <c r="E32" i="1" s="1"/>
  <c r="F31" i="1"/>
  <c r="E31" i="1"/>
  <c r="D31" i="1"/>
  <c r="F30" i="1"/>
  <c r="G29" i="1"/>
  <c r="F29" i="1"/>
  <c r="H29" i="1" s="1"/>
  <c r="E29" i="1"/>
  <c r="D29" i="1"/>
  <c r="Q28" i="1"/>
  <c r="P28" i="1"/>
  <c r="M28" i="1"/>
  <c r="L28" i="1"/>
  <c r="K28" i="1"/>
  <c r="J28" i="1"/>
  <c r="I28" i="1"/>
  <c r="E27" i="1"/>
  <c r="E26" i="1"/>
  <c r="F24" i="1"/>
  <c r="G23" i="1"/>
  <c r="F23" i="1"/>
  <c r="H23" i="1" s="1"/>
  <c r="E23" i="1"/>
  <c r="D23" i="1"/>
  <c r="H22" i="1"/>
  <c r="F22" i="1"/>
  <c r="D22" i="1"/>
  <c r="E22" i="1" s="1"/>
  <c r="F21" i="1"/>
  <c r="H21" i="1" s="1"/>
  <c r="G21" i="1" s="1"/>
  <c r="E21" i="1"/>
  <c r="D21" i="1"/>
  <c r="F19" i="1"/>
  <c r="G18" i="1"/>
  <c r="F18" i="1"/>
  <c r="H18" i="1" s="1"/>
  <c r="E18" i="1"/>
  <c r="D18" i="1"/>
  <c r="H17" i="1"/>
  <c r="F17" i="1"/>
  <c r="D17" i="1"/>
  <c r="E17" i="1" s="1"/>
  <c r="F16" i="1"/>
  <c r="H16" i="1" s="1"/>
  <c r="G16" i="1" s="1"/>
  <c r="E16" i="1"/>
  <c r="D16" i="1"/>
  <c r="F15" i="1"/>
  <c r="G14" i="1"/>
  <c r="F14" i="1"/>
  <c r="H14" i="1" s="1"/>
  <c r="E14" i="1"/>
  <c r="D14" i="1"/>
  <c r="H13" i="1"/>
  <c r="F13" i="1"/>
  <c r="D13" i="1"/>
  <c r="F12" i="1"/>
  <c r="H12" i="1" s="1"/>
  <c r="E12" i="1"/>
  <c r="D12" i="1"/>
  <c r="Q10" i="1"/>
  <c r="Q75" i="1" s="1"/>
  <c r="Q88" i="1" s="1"/>
  <c r="P10" i="1"/>
  <c r="P75" i="1" s="1"/>
  <c r="P88" i="1" s="1"/>
  <c r="O75" i="1"/>
  <c r="O88" i="1" s="1"/>
  <c r="N75" i="1"/>
  <c r="N88" i="1" s="1"/>
  <c r="M10" i="1"/>
  <c r="M75" i="1" s="1"/>
  <c r="M88" i="1" s="1"/>
  <c r="L10" i="1"/>
  <c r="K10" i="1"/>
  <c r="K75" i="1" s="1"/>
  <c r="K88" i="1" s="1"/>
  <c r="J10" i="1"/>
  <c r="J75" i="1" s="1"/>
  <c r="J88" i="1" s="1"/>
  <c r="I10" i="1"/>
  <c r="I75" i="1" s="1"/>
  <c r="L75" i="1" l="1"/>
  <c r="L88" i="1" s="1"/>
  <c r="E13" i="1"/>
  <c r="D26" i="1"/>
  <c r="D27" i="1"/>
  <c r="F28" i="1"/>
  <c r="D28" i="1" s="1"/>
  <c r="E28" i="1" s="1"/>
  <c r="D41" i="1"/>
  <c r="E41" i="1" s="1"/>
  <c r="G43" i="1"/>
  <c r="D45" i="1"/>
  <c r="E45" i="1" s="1"/>
  <c r="G47" i="1"/>
  <c r="D49" i="1"/>
  <c r="E49" i="1" s="1"/>
  <c r="G51" i="1"/>
  <c r="G12" i="1"/>
  <c r="G13" i="1"/>
  <c r="D15" i="1"/>
  <c r="E15" i="1" s="1"/>
  <c r="H15" i="1"/>
  <c r="H10" i="1" s="1"/>
  <c r="G17" i="1"/>
  <c r="D19" i="1"/>
  <c r="E19" i="1" s="1"/>
  <c r="H19" i="1"/>
  <c r="G19" i="1" s="1"/>
  <c r="G22" i="1"/>
  <c r="D24" i="1"/>
  <c r="E24" i="1" s="1"/>
  <c r="H24" i="1"/>
  <c r="G24" i="1" s="1"/>
  <c r="G26" i="1"/>
  <c r="F26" i="1" s="1"/>
  <c r="F10" i="1" s="1"/>
  <c r="F75" i="1" s="1"/>
  <c r="G27" i="1"/>
  <c r="F27" i="1" s="1"/>
  <c r="D30" i="1"/>
  <c r="E30" i="1" s="1"/>
  <c r="H30" i="1"/>
  <c r="G30" i="1" s="1"/>
  <c r="D34" i="1"/>
  <c r="E34" i="1" s="1"/>
  <c r="H34" i="1"/>
  <c r="G34" i="1" s="1"/>
  <c r="G37" i="1"/>
  <c r="G36" i="1" s="1"/>
  <c r="E39" i="1"/>
  <c r="G41" i="1"/>
  <c r="G45" i="1"/>
  <c r="G49" i="1"/>
  <c r="G28" i="1" l="1"/>
  <c r="G40" i="1"/>
  <c r="G39" i="1" s="1"/>
  <c r="G15" i="1"/>
  <c r="G10" i="1" s="1"/>
  <c r="G75" i="1" s="1"/>
  <c r="E10" i="1"/>
  <c r="H28" i="1"/>
  <c r="H75" i="1" s="1"/>
  <c r="D10" i="1"/>
  <c r="D75" i="1" s="1"/>
  <c r="E75" i="1" s="1"/>
</calcChain>
</file>

<file path=xl/sharedStrings.xml><?xml version="1.0" encoding="utf-8"?>
<sst xmlns="http://schemas.openxmlformats.org/spreadsheetml/2006/main" count="247" uniqueCount="186">
  <si>
    <t>3. План учебного процесса</t>
  </si>
  <si>
    <t>Индекс</t>
  </si>
  <si>
    <t>Наименование циклов, разделов,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</si>
  <si>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</si>
  <si>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</si>
  <si>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нагрузки по курсам и семестрам  (час. в семестр)</t>
  </si>
  <si>
    <t>максимальная</t>
  </si>
  <si>
    <t>Обязательная аудиторная</t>
  </si>
  <si>
    <t>I курс</t>
  </si>
  <si>
    <t>II курс</t>
  </si>
  <si>
    <t>III курс</t>
  </si>
  <si>
    <t>IV курс</t>
  </si>
  <si>
    <t>всего занятий</t>
  </si>
  <si>
    <t>в т. ч.</t>
  </si>
  <si>
    <t>сем.</t>
  </si>
  <si>
    <t>нед.</t>
  </si>
  <si>
    <t>Самостоятельная работа</t>
  </si>
  <si>
    <t>занятий в группах и потоках (лекций, семинаров, уроков и т.п.)</t>
  </si>
  <si>
    <t>занятий в подгруппах (лаб. и практ. занятий)</t>
  </si>
  <si>
    <t xml:space="preserve">курсовых работ (проектов) </t>
  </si>
  <si>
    <t>ОЦ</t>
  </si>
  <si>
    <t>Общеобразовательный цикл</t>
  </si>
  <si>
    <t>9\3\4</t>
  </si>
  <si>
    <t>ОУП</t>
  </si>
  <si>
    <t>Общие учебные предметы</t>
  </si>
  <si>
    <t>ОУП.01</t>
  </si>
  <si>
    <t>Русский язык</t>
  </si>
  <si>
    <t>─/─/─/Э</t>
  </si>
  <si>
    <t>ОУП.02</t>
  </si>
  <si>
    <t>Литература</t>
  </si>
  <si>
    <t>ОУП.03</t>
  </si>
  <si>
    <t>Иностранный язык</t>
  </si>
  <si>
    <t>─/─/─/З</t>
  </si>
  <si>
    <t>ОУП.04</t>
  </si>
  <si>
    <t>Математика (углубленный)</t>
  </si>
  <si>
    <t>─/ДЗ/─/Э</t>
  </si>
  <si>
    <t>ОУП.05</t>
  </si>
  <si>
    <t>История</t>
  </si>
  <si>
    <t>─/─/─/ДЗ</t>
  </si>
  <si>
    <t>ОУП.06</t>
  </si>
  <si>
    <t>Физическая культура</t>
  </si>
  <si>
    <t>ОУП.07</t>
  </si>
  <si>
    <t>Основы безопасности жизнедеятельности</t>
  </si>
  <si>
    <t>─/З</t>
  </si>
  <si>
    <t>ОУП.08</t>
  </si>
  <si>
    <t>Астрономия</t>
  </si>
  <si>
    <t>З</t>
  </si>
  <si>
    <t>ДУП</t>
  </si>
  <si>
    <t>Дополнительные  учебные предметы по выбору обучающихся</t>
  </si>
  <si>
    <t>ДУП.09</t>
  </si>
  <si>
    <t>Информатика (углубленный)</t>
  </si>
  <si>
    <t>─/Э</t>
  </si>
  <si>
    <t>ДУП.10</t>
  </si>
  <si>
    <t>Физика (углубленный)</t>
  </si>
  <si>
    <t>ДУП.11</t>
  </si>
  <si>
    <t>Химия</t>
  </si>
  <si>
    <t>ДУП.12</t>
  </si>
  <si>
    <t>Родная литература</t>
  </si>
  <si>
    <t>ЭК</t>
  </si>
  <si>
    <t>Элективные курсы (учебные курсы по выбору обучающихся)</t>
  </si>
  <si>
    <t>ЭК.01</t>
  </si>
  <si>
    <t xml:space="preserve">Основы проектной деятельности </t>
  </si>
  <si>
    <t>ЭК.02</t>
  </si>
  <si>
    <t>Основы финансовой грамотности</t>
  </si>
  <si>
    <t>ОГСЭ.00</t>
  </si>
  <si>
    <t xml:space="preserve">Общий гуманитарный и социально-экономический цикл </t>
  </si>
  <si>
    <t>5\1\1</t>
  </si>
  <si>
    <t>ОГСЭ.01</t>
  </si>
  <si>
    <t>Основы философии</t>
  </si>
  <si>
    <t>ОГСЭ.02</t>
  </si>
  <si>
    <t>ОГСЭ.03</t>
  </si>
  <si>
    <t>─/─/─/─/ДЗ</t>
  </si>
  <si>
    <t>ОГСЭ.04</t>
  </si>
  <si>
    <t>─/─/─/─/─/Э</t>
  </si>
  <si>
    <t>ОГСЭ.05*</t>
  </si>
  <si>
    <t>Эффективное поведение на рынке труда</t>
  </si>
  <si>
    <t>Зк</t>
  </si>
  <si>
    <t>ОГСЭ.06*</t>
  </si>
  <si>
    <t>Введение в специальность: общие компетенции профессионала</t>
  </si>
  <si>
    <t>ОГСЭ.07*</t>
  </si>
  <si>
    <t xml:space="preserve">История, литература, культура родного края </t>
  </si>
  <si>
    <t>ЕН.00</t>
  </si>
  <si>
    <t xml:space="preserve">Математический и общий естественнонаучный цикл </t>
  </si>
  <si>
    <t>2/0/0</t>
  </si>
  <si>
    <t>ЕН.01</t>
  </si>
  <si>
    <t>Элементы высшей математики</t>
  </si>
  <si>
    <t>ЕН.02</t>
  </si>
  <si>
    <t>Теория вероятностей и математической статистики</t>
  </si>
  <si>
    <t>П.00</t>
  </si>
  <si>
    <t xml:space="preserve">Профессиональный цикл </t>
  </si>
  <si>
    <t>2\18\11</t>
  </si>
  <si>
    <t>ОП.00</t>
  </si>
  <si>
    <t xml:space="preserve">Общепрофессиональные дисциплины </t>
  </si>
  <si>
    <t>2\1\7</t>
  </si>
  <si>
    <t>ОПД.01</t>
  </si>
  <si>
    <t>Инженерная графика</t>
  </si>
  <si>
    <t>─/ДЗ</t>
  </si>
  <si>
    <t>ОПД.02</t>
  </si>
  <si>
    <t>Основы электротехники</t>
  </si>
  <si>
    <t>ОПД.03</t>
  </si>
  <si>
    <t>Прикладная электроника</t>
  </si>
  <si>
    <t>─/─/Э</t>
  </si>
  <si>
    <t>ОПД.04</t>
  </si>
  <si>
    <t>Электротехнические измерения</t>
  </si>
  <si>
    <t>ОПД.05</t>
  </si>
  <si>
    <t>Информационные технологии</t>
  </si>
  <si>
    <r>
      <rPr>
        <sz val="10"/>
        <color rgb="FF000000"/>
        <rFont val="Times New Roman"/>
        <family val="1"/>
        <charset val="204"/>
      </rPr>
      <t>─</t>
    </r>
    <r>
      <rPr>
        <sz val="10"/>
        <color rgb="FF000000"/>
        <rFont val="Arial Cyr"/>
        <charset val="204"/>
      </rPr>
      <t>/</t>
    </r>
    <r>
      <rPr>
        <sz val="8"/>
        <color rgb="FF000000"/>
        <rFont val="Arial Cyr"/>
        <charset val="204"/>
      </rPr>
      <t>─</t>
    </r>
    <r>
      <rPr>
        <sz val="10"/>
        <color rgb="FF000000"/>
        <rFont val="Arial Cyr"/>
        <charset val="204"/>
      </rPr>
      <t>/Э</t>
    </r>
  </si>
  <si>
    <t>ОПД.06</t>
  </si>
  <si>
    <t>Метрология, стандартизация и сертификация</t>
  </si>
  <si>
    <t>Э</t>
  </si>
  <si>
    <t>ОПД.07</t>
  </si>
  <si>
    <t>Операционные системы и среды</t>
  </si>
  <si>
    <t>ОПД.08</t>
  </si>
  <si>
    <t>Дискретная математика</t>
  </si>
  <si>
    <t>ОПД.09</t>
  </si>
  <si>
    <t>Основы алгоритмизации и программирования</t>
  </si>
  <si>
    <t>ОПД.10</t>
  </si>
  <si>
    <t>Безопасность жизнедеятельности</t>
  </si>
  <si>
    <t>ОПД.11*</t>
  </si>
  <si>
    <t xml:space="preserve">Основы предпринимательства </t>
  </si>
  <si>
    <t>ПМ.00</t>
  </si>
  <si>
    <t>Профессиональные модули</t>
  </si>
  <si>
    <t>0/17/4</t>
  </si>
  <si>
    <t>ПМ.01</t>
  </si>
  <si>
    <t>Проектирование цифровых устройств</t>
  </si>
  <si>
    <t>0/4/1</t>
  </si>
  <si>
    <t>МДК.01.01</t>
  </si>
  <si>
    <t>Цифровая схемотехника</t>
  </si>
  <si>
    <t>ДЗ</t>
  </si>
  <si>
    <t>МДК.01.02</t>
  </si>
  <si>
    <t>УП.01</t>
  </si>
  <si>
    <t>Учебная практика</t>
  </si>
  <si>
    <t>ПП.01</t>
  </si>
  <si>
    <t>Производственная практика</t>
  </si>
  <si>
    <t>ПМ.02</t>
  </si>
  <si>
    <t>Применение микропроцессорных систем, установка и настройка периферийного оборудования</t>
  </si>
  <si>
    <t>0/5/1</t>
  </si>
  <si>
    <t>МДК.02.01</t>
  </si>
  <si>
    <t>Микропроцессорные системы</t>
  </si>
  <si>
    <t>МДК.02.02</t>
  </si>
  <si>
    <t>Установка и конфигурирование периферийного оборудования</t>
  </si>
  <si>
    <t>МДК.02.03*</t>
  </si>
  <si>
    <t>Программирование встраиваемых систем</t>
  </si>
  <si>
    <t>УП.02</t>
  </si>
  <si>
    <t>ПП.02</t>
  </si>
  <si>
    <t>ПМ.03</t>
  </si>
  <si>
    <t>Техническое обслуживание и ремонт компьютерных систем и комплексов</t>
  </si>
  <si>
    <t>0/3/1</t>
  </si>
  <si>
    <t>МДК.03.01</t>
  </si>
  <si>
    <t>ДЗк</t>
  </si>
  <si>
    <t>МДК.03.02*</t>
  </si>
  <si>
    <t>Компьютерные системы и комплексы</t>
  </si>
  <si>
    <t>УП.03</t>
  </si>
  <si>
    <t>ПП.03</t>
  </si>
  <si>
    <t>ПМ.04</t>
  </si>
  <si>
    <t>Выполнение работ по профессии "Оператор электронно-вычислительных и вычислительных машин"</t>
  </si>
  <si>
    <t>МДК.04.01</t>
  </si>
  <si>
    <t>Технология создания и обработки цифровой мультимедийной информации</t>
  </si>
  <si>
    <t>МДК.04.02</t>
  </si>
  <si>
    <t>Графический редактор</t>
  </si>
  <si>
    <t>МДК.04.03</t>
  </si>
  <si>
    <t>Технология публикации цифровой мультимедийной информации</t>
  </si>
  <si>
    <t>УП.04</t>
  </si>
  <si>
    <t>ПП.04</t>
  </si>
  <si>
    <t>Всего</t>
  </si>
  <si>
    <t>18/22/16</t>
  </si>
  <si>
    <t>ПДП</t>
  </si>
  <si>
    <t xml:space="preserve">Преддипломная практика </t>
  </si>
  <si>
    <t>4 нед</t>
  </si>
  <si>
    <t>ГИА</t>
  </si>
  <si>
    <t>Государственная итоговая аттестация</t>
  </si>
  <si>
    <t>6 нед</t>
  </si>
  <si>
    <r>
      <rPr>
        <b/>
        <sz val="10"/>
        <color rgb="FF000000"/>
        <rFont val="Times New Roman"/>
        <family val="1"/>
        <charset val="204"/>
      </rPr>
      <t xml:space="preserve">Консультации </t>
    </r>
    <r>
      <rPr>
        <sz val="10"/>
        <color rgb="FF000000"/>
        <rFont val="Times New Roman"/>
        <family val="1"/>
        <charset val="204"/>
      </rPr>
      <t>на учебную группу из расчета 4 часа на одного обучающегося на каждый учебный год</t>
    </r>
  </si>
  <si>
    <t>дисциплин</t>
  </si>
  <si>
    <r>
      <rPr>
        <b/>
        <sz val="10"/>
        <color rgb="FF000000"/>
        <rFont val="Times New Roman"/>
        <family val="1"/>
        <charset val="204"/>
      </rPr>
      <t>Промежуточная аттестация</t>
    </r>
    <r>
      <rPr>
        <sz val="10"/>
        <color rgb="FF000000"/>
        <rFont val="Times New Roman"/>
        <family val="1"/>
        <charset val="204"/>
      </rPr>
      <t xml:space="preserve"> - 7 нед.</t>
    </r>
  </si>
  <si>
    <t>и МДК</t>
  </si>
  <si>
    <t xml:space="preserve">1. Программа базовой подготовки </t>
  </si>
  <si>
    <t xml:space="preserve">1.1. Дипломный проект (работа) </t>
  </si>
  <si>
    <t>учебной практики</t>
  </si>
  <si>
    <r>
      <rPr>
        <sz val="10"/>
        <color rgb="FF000000"/>
        <rFont val="Times New Roman"/>
        <family val="1"/>
        <charset val="204"/>
      </rPr>
      <t xml:space="preserve">Выполнение дипломного проекта (работы) с  </t>
    </r>
    <r>
      <rPr>
        <u/>
        <sz val="10"/>
        <color rgb="FF000000"/>
        <rFont val="Times New Roman"/>
        <family val="1"/>
        <charset val="204"/>
      </rPr>
      <t xml:space="preserve">4 мая   </t>
    </r>
    <r>
      <rPr>
        <sz val="10"/>
        <color rgb="FF000000"/>
        <rFont val="Times New Roman"/>
        <family val="1"/>
        <charset val="204"/>
      </rPr>
      <t xml:space="preserve"> по  </t>
    </r>
    <r>
      <rPr>
        <u/>
        <sz val="10"/>
        <color rgb="FF000000"/>
        <rFont val="Times New Roman"/>
        <family val="1"/>
        <charset val="204"/>
      </rPr>
      <t>15 июня</t>
    </r>
    <r>
      <rPr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</si>
  <si>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>производст. практики / преддипл. практика</t>
    </r>
    <r>
      <rPr>
        <i/>
        <sz val="10"/>
        <color rgb="FF000000"/>
        <rFont val="Times New Roman"/>
        <family val="1"/>
        <charset val="204"/>
      </rPr>
      <t xml:space="preserve"> </t>
    </r>
  </si>
  <si>
    <r>
      <rPr>
        <sz val="10"/>
        <color rgb="FF000000"/>
        <rFont val="Times New Roman"/>
        <family val="1"/>
        <charset val="204"/>
      </rPr>
      <t xml:space="preserve">Защита дипломного проекта (работы) с </t>
    </r>
    <r>
      <rPr>
        <u/>
        <sz val="10"/>
        <color rgb="FF000000"/>
        <rFont val="Times New Roman"/>
        <family val="1"/>
        <charset val="204"/>
      </rPr>
      <t>16 июня</t>
    </r>
    <r>
      <rPr>
        <sz val="10"/>
        <color rgb="FF000000"/>
        <rFont val="Times New Roman"/>
        <family val="1"/>
        <charset val="204"/>
      </rPr>
      <t xml:space="preserve">  по </t>
    </r>
    <r>
      <rPr>
        <u/>
        <sz val="10"/>
        <color rgb="FF000000"/>
        <rFont val="Times New Roman"/>
        <family val="1"/>
        <charset val="204"/>
      </rPr>
      <t>30 июня</t>
    </r>
  </si>
  <si>
    <t>экзаменов</t>
  </si>
  <si>
    <t>дифф. зачетов</t>
  </si>
  <si>
    <t>1.2. Государственные экзамены не предусмотрены.</t>
  </si>
  <si>
    <t>зачетов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</si>
</sst>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8"/>
      <color rgb="FF000000"/>
      <name val="Tahoma"/>
      <family val="2"/>
      <charset val="204"/>
    </font>
    <font>
      <b/>
      <sz val="11"/>
      <name val="Arial Cyr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sz val="8"/>
      <color rgb="FF000000"/>
      <name val="Arial Cyr"/>
      <charset val="204"/>
    </font>
    <font>
      <u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2">
    <xf numFmtId="0" fontId="0" fillId="0" borderId="0" xfId="0"/>
    <xf numFmtId="0" fontId="0" fillId="0" borderId="0" xfId="0" applyFont="1"/>
    <xf numFmtId="0" fontId="0" fillId="0" borderId="0" xfId="0"/>
    <xf numFmtId="0" fontId="2" fillId="0" borderId="0" xfId="0" applyFont="1"/>
    <xf numFmtId="1" fontId="0" fillId="0" borderId="0" xfId="0" applyNumberFormat="1"/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textRotation="90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textRotation="90" wrapText="1"/>
    </xf>
    <xf numFmtId="0" fontId="5" fillId="0" borderId="9" xfId="0" applyFont="1" applyBorder="1" applyAlignment="1">
      <alignment horizontal="center" textRotation="90" wrapText="1"/>
    </xf>
    <xf numFmtId="1" fontId="5" fillId="0" borderId="9" xfId="0" applyNumberFormat="1" applyFont="1" applyBorder="1" applyAlignment="1">
      <alignment horizontal="center" textRotation="90" wrapText="1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/>
    <xf numFmtId="0" fontId="3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14" fontId="3" fillId="2" borderId="4" xfId="0" applyNumberFormat="1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top" wrapText="1"/>
    </xf>
    <xf numFmtId="0" fontId="5" fillId="0" borderId="14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top" wrapText="1"/>
    </xf>
    <xf numFmtId="0" fontId="5" fillId="0" borderId="28" xfId="0" applyFont="1" applyBorder="1" applyAlignment="1">
      <alignment horizontal="center" wrapText="1"/>
    </xf>
    <xf numFmtId="0" fontId="5" fillId="0" borderId="17" xfId="0" applyFont="1" applyBorder="1" applyAlignment="1">
      <alignment vertical="top" wrapText="1"/>
    </xf>
    <xf numFmtId="0" fontId="5" fillId="0" borderId="29" xfId="0" applyFont="1" applyBorder="1" applyAlignment="1">
      <alignment horizontal="center" wrapText="1"/>
    </xf>
    <xf numFmtId="1" fontId="5" fillId="0" borderId="30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center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14" fontId="3" fillId="2" borderId="4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1" fillId="3" borderId="24" xfId="1" applyFont="1" applyFill="1" applyBorder="1" applyAlignment="1" applyProtection="1">
      <alignment horizontal="center" vertical="center"/>
      <protection locked="0"/>
    </xf>
    <xf numFmtId="0" fontId="1" fillId="0" borderId="24" xfId="1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2" xfId="0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5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7" fillId="0" borderId="22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7" fillId="0" borderId="30" xfId="0" applyFont="1" applyBorder="1" applyAlignment="1">
      <alignment wrapText="1"/>
    </xf>
    <xf numFmtId="1" fontId="5" fillId="0" borderId="39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1" fontId="5" fillId="0" borderId="40" xfId="0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7" fillId="0" borderId="7" xfId="0" applyFont="1" applyBorder="1" applyAlignment="1">
      <alignment wrapText="1"/>
    </xf>
    <xf numFmtId="1" fontId="3" fillId="0" borderId="13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0" fontId="7" fillId="0" borderId="42" xfId="0" applyFont="1" applyBorder="1" applyAlignment="1">
      <alignment wrapText="1"/>
    </xf>
    <xf numFmtId="0" fontId="5" fillId="0" borderId="43" xfId="0" applyFont="1" applyBorder="1" applyAlignment="1">
      <alignment horizontal="center" wrapText="1"/>
    </xf>
    <xf numFmtId="1" fontId="3" fillId="0" borderId="30" xfId="0" applyNumberFormat="1" applyFont="1" applyBorder="1" applyAlignment="1">
      <alignment horizontal="center" vertical="center" wrapText="1"/>
    </xf>
    <xf numFmtId="14" fontId="3" fillId="2" borderId="4" xfId="0" applyNumberFormat="1" applyFont="1" applyFill="1" applyBorder="1" applyAlignment="1">
      <alignment horizontal="center" vertical="top" wrapText="1"/>
    </xf>
    <xf numFmtId="14" fontId="3" fillId="2" borderId="9" xfId="0" applyNumberFormat="1" applyFont="1" applyFill="1" applyBorder="1" applyAlignment="1">
      <alignment horizontal="center" vertical="top" wrapText="1"/>
    </xf>
    <xf numFmtId="1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5" fillId="0" borderId="44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wrapText="1"/>
    </xf>
    <xf numFmtId="0" fontId="7" fillId="0" borderId="14" xfId="0" applyFont="1" applyBorder="1" applyAlignment="1">
      <alignment wrapText="1"/>
    </xf>
    <xf numFmtId="2" fontId="5" fillId="0" borderId="1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28" xfId="0" applyFont="1" applyBorder="1" applyAlignment="1">
      <alignment wrapText="1"/>
    </xf>
    <xf numFmtId="2" fontId="7" fillId="0" borderId="1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7" fillId="0" borderId="13" xfId="0" applyFont="1" applyBorder="1" applyAlignment="1">
      <alignment wrapText="1"/>
    </xf>
    <xf numFmtId="0" fontId="5" fillId="0" borderId="39" xfId="0" applyFont="1" applyBorder="1" applyAlignment="1">
      <alignment wrapText="1"/>
    </xf>
    <xf numFmtId="0" fontId="5" fillId="0" borderId="47" xfId="0" applyFont="1" applyBorder="1" applyAlignment="1">
      <alignment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5" fillId="0" borderId="5" xfId="0" applyFont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164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44" xfId="0" applyFont="1" applyBorder="1" applyAlignment="1">
      <alignment wrapText="1"/>
    </xf>
    <xf numFmtId="0" fontId="3" fillId="0" borderId="4" xfId="0" applyFont="1" applyBorder="1" applyAlignment="1">
      <alignment horizontal="center" textRotation="90" wrapText="1"/>
    </xf>
    <xf numFmtId="0" fontId="5" fillId="0" borderId="3" xfId="0" applyFont="1" applyBorder="1" applyAlignment="1">
      <alignment wrapText="1"/>
    </xf>
    <xf numFmtId="0" fontId="5" fillId="0" borderId="4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3" fillId="0" borderId="48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Fill="1"/>
    <xf numFmtId="0" fontId="5" fillId="0" borderId="1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0" fillId="0" borderId="9" xfId="0" applyFill="1" applyBorder="1" applyAlignment="1">
      <alignment wrapText="1"/>
    </xf>
    <xf numFmtId="0" fontId="3" fillId="0" borderId="9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top" wrapText="1"/>
    </xf>
    <xf numFmtId="164" fontId="0" fillId="0" borderId="0" xfId="0" applyNumberFormat="1" applyFill="1"/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tabSelected="1" zoomScaleNormal="100" workbookViewId="0">
      <selection activeCell="U75" sqref="U75"/>
    </sheetView>
  </sheetViews>
  <sheetFormatPr defaultRowHeight="12.75" x14ac:dyDescent="0.2"/>
  <cols>
    <col min="1" max="1" width="11"/>
    <col min="2" max="2" width="27.42578125" style="1"/>
    <col min="3" max="3" width="11.5703125"/>
    <col min="4" max="4" width="7.7109375"/>
    <col min="5" max="5" width="6.28515625"/>
    <col min="6" max="6" width="6.5703125"/>
    <col min="7" max="7" width="7.28515625"/>
    <col min="8" max="8" width="6.7109375"/>
    <col min="9" max="9" width="7"/>
    <col min="10" max="10" width="6.140625" style="2"/>
    <col min="11" max="11" width="6.42578125" style="2"/>
    <col min="12" max="12" width="6.7109375"/>
    <col min="13" max="13" width="6.5703125"/>
    <col min="14" max="15" width="6.140625" style="214"/>
    <col min="16" max="16" width="5.7109375"/>
    <col min="17" max="17" width="6.5703125"/>
    <col min="18" max="1025" width="8.5703125"/>
  </cols>
  <sheetData>
    <row r="1" spans="1:17" ht="15" x14ac:dyDescent="0.25">
      <c r="A1" s="3" t="s">
        <v>0</v>
      </c>
      <c r="H1" s="4"/>
    </row>
    <row r="2" spans="1:17" ht="21.6" customHeight="1" x14ac:dyDescent="0.2">
      <c r="A2" s="193" t="s">
        <v>1</v>
      </c>
      <c r="B2" s="194" t="s">
        <v>2</v>
      </c>
      <c r="C2" s="193" t="s">
        <v>3</v>
      </c>
      <c r="D2" s="195" t="s">
        <v>4</v>
      </c>
      <c r="E2" s="195"/>
      <c r="F2" s="195"/>
      <c r="G2" s="195"/>
      <c r="H2" s="195"/>
      <c r="I2" s="195"/>
      <c r="J2" s="195" t="s">
        <v>5</v>
      </c>
      <c r="K2" s="195"/>
      <c r="L2" s="195"/>
      <c r="M2" s="195"/>
      <c r="N2" s="195"/>
      <c r="O2" s="195"/>
      <c r="P2" s="195"/>
      <c r="Q2" s="195"/>
    </row>
    <row r="3" spans="1:17" ht="13.5" customHeight="1" x14ac:dyDescent="0.2">
      <c r="A3" s="193"/>
      <c r="B3" s="194"/>
      <c r="C3" s="193"/>
      <c r="D3" s="196" t="s">
        <v>6</v>
      </c>
      <c r="E3" s="5"/>
      <c r="F3" s="197" t="s">
        <v>7</v>
      </c>
      <c r="G3" s="197"/>
      <c r="H3" s="197"/>
      <c r="I3" s="197"/>
      <c r="J3" s="198" t="s">
        <v>8</v>
      </c>
      <c r="K3" s="198"/>
      <c r="L3" s="198" t="s">
        <v>9</v>
      </c>
      <c r="M3" s="198"/>
      <c r="N3" s="215" t="s">
        <v>10</v>
      </c>
      <c r="O3" s="215"/>
      <c r="P3" s="198" t="s">
        <v>11</v>
      </c>
      <c r="Q3" s="198"/>
    </row>
    <row r="4" spans="1:17" ht="12.75" customHeight="1" x14ac:dyDescent="0.2">
      <c r="A4" s="193"/>
      <c r="B4" s="194"/>
      <c r="C4" s="193"/>
      <c r="D4" s="196"/>
      <c r="E4" s="7"/>
      <c r="F4" s="193" t="s">
        <v>12</v>
      </c>
      <c r="G4" s="199" t="s">
        <v>13</v>
      </c>
      <c r="H4" s="199"/>
      <c r="I4" s="199"/>
      <c r="J4" s="8">
        <v>1</v>
      </c>
      <c r="K4" s="9">
        <v>2</v>
      </c>
      <c r="L4" s="10">
        <v>3</v>
      </c>
      <c r="M4" s="10">
        <v>4</v>
      </c>
      <c r="N4" s="216">
        <v>5</v>
      </c>
      <c r="O4" s="216">
        <v>6</v>
      </c>
      <c r="P4" s="11">
        <v>7</v>
      </c>
      <c r="Q4" s="12">
        <v>8</v>
      </c>
    </row>
    <row r="5" spans="1:17" x14ac:dyDescent="0.2">
      <c r="A5" s="193"/>
      <c r="B5" s="194"/>
      <c r="C5" s="193"/>
      <c r="D5" s="196"/>
      <c r="E5" s="7"/>
      <c r="F5" s="193"/>
      <c r="G5" s="199"/>
      <c r="H5" s="199"/>
      <c r="I5" s="199"/>
      <c r="J5" s="9" t="s">
        <v>14</v>
      </c>
      <c r="K5" s="13" t="s">
        <v>14</v>
      </c>
      <c r="L5" s="14" t="s">
        <v>14</v>
      </c>
      <c r="M5" s="14" t="s">
        <v>14</v>
      </c>
      <c r="N5" s="217" t="s">
        <v>14</v>
      </c>
      <c r="O5" s="217" t="s">
        <v>14</v>
      </c>
      <c r="P5" s="14" t="s">
        <v>14</v>
      </c>
      <c r="Q5" s="14" t="s">
        <v>14</v>
      </c>
    </row>
    <row r="6" spans="1:17" x14ac:dyDescent="0.2">
      <c r="A6" s="193"/>
      <c r="B6" s="194"/>
      <c r="C6" s="193"/>
      <c r="D6" s="196"/>
      <c r="E6" s="7"/>
      <c r="F6" s="193"/>
      <c r="G6" s="199"/>
      <c r="H6" s="199"/>
      <c r="I6" s="199"/>
      <c r="J6" s="15">
        <v>17</v>
      </c>
      <c r="K6" s="15">
        <v>22</v>
      </c>
      <c r="L6" s="16">
        <v>17</v>
      </c>
      <c r="M6" s="16">
        <v>22</v>
      </c>
      <c r="N6" s="218">
        <v>17</v>
      </c>
      <c r="O6" s="218">
        <v>22</v>
      </c>
      <c r="P6" s="17">
        <v>17</v>
      </c>
      <c r="Q6" s="18">
        <v>22</v>
      </c>
    </row>
    <row r="7" spans="1:17" ht="9" customHeight="1" x14ac:dyDescent="0.2">
      <c r="A7" s="193"/>
      <c r="B7" s="194"/>
      <c r="C7" s="193"/>
      <c r="D7" s="196"/>
      <c r="E7" s="7"/>
      <c r="F7" s="193"/>
      <c r="G7" s="199"/>
      <c r="H7" s="199"/>
      <c r="I7" s="199"/>
      <c r="J7" s="9" t="s">
        <v>15</v>
      </c>
      <c r="K7" s="9" t="s">
        <v>15</v>
      </c>
      <c r="L7" s="10" t="s">
        <v>15</v>
      </c>
      <c r="M7" s="10" t="s">
        <v>15</v>
      </c>
      <c r="N7" s="216" t="s">
        <v>15</v>
      </c>
      <c r="O7" s="216" t="s">
        <v>15</v>
      </c>
      <c r="P7" s="11" t="s">
        <v>15</v>
      </c>
      <c r="Q7" s="14" t="s">
        <v>15</v>
      </c>
    </row>
    <row r="8" spans="1:17" ht="153" customHeight="1" x14ac:dyDescent="0.2">
      <c r="A8" s="193"/>
      <c r="B8" s="194"/>
      <c r="C8" s="193"/>
      <c r="D8" s="196"/>
      <c r="E8" s="19" t="s">
        <v>16</v>
      </c>
      <c r="F8" s="193"/>
      <c r="G8" s="20" t="s">
        <v>17</v>
      </c>
      <c r="H8" s="21" t="s">
        <v>18</v>
      </c>
      <c r="I8" s="20" t="s">
        <v>19</v>
      </c>
      <c r="J8" s="22"/>
      <c r="K8" s="23"/>
      <c r="L8" s="24"/>
      <c r="M8" s="24"/>
      <c r="N8" s="219"/>
      <c r="O8" s="219"/>
      <c r="P8" s="25"/>
      <c r="Q8" s="26"/>
    </row>
    <row r="9" spans="1:17" x14ac:dyDescent="0.2">
      <c r="A9" s="27">
        <v>1</v>
      </c>
      <c r="B9" s="28">
        <v>2</v>
      </c>
      <c r="C9" s="29">
        <v>3</v>
      </c>
      <c r="D9" s="30">
        <v>4</v>
      </c>
      <c r="E9" s="27"/>
      <c r="F9" s="27">
        <v>5</v>
      </c>
      <c r="G9" s="29">
        <v>6</v>
      </c>
      <c r="H9" s="31">
        <v>7</v>
      </c>
      <c r="I9" s="29">
        <v>8</v>
      </c>
      <c r="J9" s="32">
        <v>9</v>
      </c>
      <c r="K9" s="32">
        <v>10</v>
      </c>
      <c r="L9" s="29">
        <v>11</v>
      </c>
      <c r="M9" s="29">
        <v>12</v>
      </c>
      <c r="N9" s="220">
        <v>13</v>
      </c>
      <c r="O9" s="220">
        <v>14</v>
      </c>
      <c r="P9" s="29">
        <v>15</v>
      </c>
      <c r="Q9" s="29">
        <v>16</v>
      </c>
    </row>
    <row r="10" spans="1:17" x14ac:dyDescent="0.2">
      <c r="A10" s="33" t="s">
        <v>20</v>
      </c>
      <c r="B10" s="33" t="s">
        <v>21</v>
      </c>
      <c r="C10" s="34" t="s">
        <v>22</v>
      </c>
      <c r="D10" s="35">
        <f t="shared" ref="D10:Q10" si="0">SUM(D12:D27)</f>
        <v>2106</v>
      </c>
      <c r="E10" s="35">
        <f t="shared" si="0"/>
        <v>710</v>
      </c>
      <c r="F10" s="35">
        <f t="shared" si="0"/>
        <v>1394.4</v>
      </c>
      <c r="G10" s="35">
        <f t="shared" si="0"/>
        <v>482.40000000000003</v>
      </c>
      <c r="H10" s="35">
        <f t="shared" si="0"/>
        <v>915.19999999999993</v>
      </c>
      <c r="I10" s="35">
        <f t="shared" si="0"/>
        <v>0</v>
      </c>
      <c r="J10" s="35">
        <f t="shared" si="0"/>
        <v>502</v>
      </c>
      <c r="K10" s="35">
        <f t="shared" si="0"/>
        <v>554</v>
      </c>
      <c r="L10" s="35">
        <f t="shared" si="0"/>
        <v>208</v>
      </c>
      <c r="M10" s="35">
        <f t="shared" si="0"/>
        <v>140</v>
      </c>
      <c r="N10" s="35">
        <f t="shared" ref="N10:O10" si="1">SUM(N12:N27)</f>
        <v>0</v>
      </c>
      <c r="O10" s="35">
        <f t="shared" si="1"/>
        <v>0</v>
      </c>
      <c r="P10" s="35">
        <f t="shared" si="0"/>
        <v>0</v>
      </c>
      <c r="Q10" s="35">
        <f t="shared" si="0"/>
        <v>0</v>
      </c>
    </row>
    <row r="11" spans="1:17" x14ac:dyDescent="0.2">
      <c r="A11" s="33" t="s">
        <v>23</v>
      </c>
      <c r="B11" s="33" t="s">
        <v>24</v>
      </c>
      <c r="C11" s="36"/>
      <c r="D11" s="37"/>
      <c r="E11" s="38"/>
      <c r="F11" s="39"/>
      <c r="G11" s="40"/>
      <c r="H11" s="40"/>
      <c r="I11" s="40"/>
      <c r="J11" s="40"/>
      <c r="K11" s="40"/>
      <c r="L11" s="41"/>
      <c r="M11" s="41"/>
      <c r="N11" s="41"/>
      <c r="O11" s="41"/>
      <c r="P11" s="41"/>
      <c r="Q11" s="41"/>
    </row>
    <row r="12" spans="1:17" ht="12.75" customHeight="1" x14ac:dyDescent="0.2">
      <c r="A12" s="42" t="s">
        <v>25</v>
      </c>
      <c r="B12" s="43" t="s">
        <v>26</v>
      </c>
      <c r="C12" s="200" t="s">
        <v>27</v>
      </c>
      <c r="D12" s="44">
        <f t="shared" ref="D12:D19" si="2">F12*1.5</f>
        <v>120</v>
      </c>
      <c r="E12" s="45">
        <f t="shared" ref="E12:E19" si="3">D12-F12</f>
        <v>40</v>
      </c>
      <c r="F12" s="45">
        <f t="shared" ref="F12:F19" si="4">SUM(J12:Q12)</f>
        <v>80</v>
      </c>
      <c r="G12" s="46">
        <f t="shared" ref="G12:G19" si="5">F12-H12</f>
        <v>32</v>
      </c>
      <c r="H12" s="47">
        <f>F12*0.6</f>
        <v>48</v>
      </c>
      <c r="I12" s="48"/>
      <c r="J12" s="49">
        <v>0</v>
      </c>
      <c r="K12" s="50">
        <v>40</v>
      </c>
      <c r="L12" s="51">
        <v>20</v>
      </c>
      <c r="M12" s="51">
        <v>20</v>
      </c>
      <c r="N12" s="221">
        <v>0</v>
      </c>
      <c r="O12" s="221">
        <v>0</v>
      </c>
      <c r="P12" s="51">
        <v>0</v>
      </c>
      <c r="Q12" s="52">
        <v>0</v>
      </c>
    </row>
    <row r="13" spans="1:17" x14ac:dyDescent="0.2">
      <c r="A13" s="42" t="s">
        <v>28</v>
      </c>
      <c r="B13" s="43" t="s">
        <v>29</v>
      </c>
      <c r="C13" s="200"/>
      <c r="D13" s="53">
        <f t="shared" si="2"/>
        <v>177</v>
      </c>
      <c r="E13" s="45">
        <f t="shared" si="3"/>
        <v>59</v>
      </c>
      <c r="F13" s="45">
        <f t="shared" si="4"/>
        <v>118</v>
      </c>
      <c r="G13" s="54">
        <f t="shared" si="5"/>
        <v>47.2</v>
      </c>
      <c r="H13" s="55">
        <f>F13*0.6</f>
        <v>70.8</v>
      </c>
      <c r="I13" s="48"/>
      <c r="J13" s="56">
        <v>40</v>
      </c>
      <c r="K13" s="57">
        <v>30</v>
      </c>
      <c r="L13" s="58">
        <v>22</v>
      </c>
      <c r="M13" s="58">
        <v>26</v>
      </c>
      <c r="N13" s="222">
        <v>0</v>
      </c>
      <c r="O13" s="222">
        <v>0</v>
      </c>
      <c r="P13" s="58">
        <v>0</v>
      </c>
      <c r="Q13" s="48">
        <v>0</v>
      </c>
    </row>
    <row r="14" spans="1:17" x14ac:dyDescent="0.2">
      <c r="A14" s="42" t="s">
        <v>30</v>
      </c>
      <c r="B14" s="59" t="s">
        <v>31</v>
      </c>
      <c r="C14" s="60" t="s">
        <v>32</v>
      </c>
      <c r="D14" s="53">
        <f t="shared" si="2"/>
        <v>171</v>
      </c>
      <c r="E14" s="45">
        <f t="shared" si="3"/>
        <v>57</v>
      </c>
      <c r="F14" s="45">
        <f t="shared" si="4"/>
        <v>114</v>
      </c>
      <c r="G14" s="54">
        <f t="shared" si="5"/>
        <v>0</v>
      </c>
      <c r="H14" s="55">
        <f>F14*1</f>
        <v>114</v>
      </c>
      <c r="I14" s="61"/>
      <c r="J14" s="62">
        <v>56</v>
      </c>
      <c r="K14" s="63">
        <v>30</v>
      </c>
      <c r="L14" s="58">
        <v>28</v>
      </c>
      <c r="M14" s="58">
        <v>0</v>
      </c>
      <c r="N14" s="223">
        <v>0</v>
      </c>
      <c r="O14" s="223">
        <v>0</v>
      </c>
      <c r="P14" s="64">
        <v>0</v>
      </c>
      <c r="Q14" s="61">
        <v>0</v>
      </c>
    </row>
    <row r="15" spans="1:17" ht="15" customHeight="1" x14ac:dyDescent="0.2">
      <c r="A15" s="42" t="s">
        <v>33</v>
      </c>
      <c r="B15" s="65" t="s">
        <v>34</v>
      </c>
      <c r="C15" s="66" t="s">
        <v>35</v>
      </c>
      <c r="D15" s="53">
        <f t="shared" si="2"/>
        <v>435</v>
      </c>
      <c r="E15" s="45">
        <f t="shared" si="3"/>
        <v>145</v>
      </c>
      <c r="F15" s="45">
        <f t="shared" si="4"/>
        <v>290</v>
      </c>
      <c r="G15" s="54">
        <f t="shared" si="5"/>
        <v>116</v>
      </c>
      <c r="H15" s="55">
        <f>F15*0.6</f>
        <v>174</v>
      </c>
      <c r="I15" s="61"/>
      <c r="J15" s="63">
        <v>80</v>
      </c>
      <c r="K15" s="63">
        <v>84</v>
      </c>
      <c r="L15" s="64">
        <v>76</v>
      </c>
      <c r="M15" s="64">
        <v>50</v>
      </c>
      <c r="N15" s="223">
        <v>0</v>
      </c>
      <c r="O15" s="223">
        <v>0</v>
      </c>
      <c r="P15" s="64">
        <v>0</v>
      </c>
      <c r="Q15" s="61">
        <v>0</v>
      </c>
    </row>
    <row r="16" spans="1:17" ht="15" customHeight="1" x14ac:dyDescent="0.2">
      <c r="A16" s="42" t="s">
        <v>36</v>
      </c>
      <c r="B16" s="59" t="s">
        <v>37</v>
      </c>
      <c r="C16" s="66" t="s">
        <v>38</v>
      </c>
      <c r="D16" s="53">
        <f t="shared" si="2"/>
        <v>210</v>
      </c>
      <c r="E16" s="45">
        <f t="shared" si="3"/>
        <v>70</v>
      </c>
      <c r="F16" s="45">
        <f t="shared" si="4"/>
        <v>140</v>
      </c>
      <c r="G16" s="54">
        <f t="shared" si="5"/>
        <v>56</v>
      </c>
      <c r="H16" s="55">
        <f>F16*0.6</f>
        <v>84</v>
      </c>
      <c r="I16" s="61"/>
      <c r="J16" s="62">
        <v>50</v>
      </c>
      <c r="K16" s="63">
        <v>52</v>
      </c>
      <c r="L16" s="58">
        <v>38</v>
      </c>
      <c r="M16" s="58"/>
      <c r="N16" s="223">
        <v>0</v>
      </c>
      <c r="O16" s="223">
        <v>0</v>
      </c>
      <c r="P16" s="64">
        <v>0</v>
      </c>
      <c r="Q16" s="61">
        <v>0</v>
      </c>
    </row>
    <row r="17" spans="1:17" ht="12.75" customHeight="1" x14ac:dyDescent="0.2">
      <c r="A17" s="42" t="s">
        <v>39</v>
      </c>
      <c r="B17" s="59" t="s">
        <v>40</v>
      </c>
      <c r="C17" s="60" t="s">
        <v>32</v>
      </c>
      <c r="D17" s="53">
        <f t="shared" si="2"/>
        <v>138</v>
      </c>
      <c r="E17" s="45">
        <f t="shared" si="3"/>
        <v>46</v>
      </c>
      <c r="F17" s="45">
        <f t="shared" si="4"/>
        <v>92</v>
      </c>
      <c r="G17" s="54">
        <f t="shared" si="5"/>
        <v>0</v>
      </c>
      <c r="H17" s="55">
        <f>F17*1</f>
        <v>92</v>
      </c>
      <c r="I17" s="61"/>
      <c r="J17" s="62">
        <v>46</v>
      </c>
      <c r="K17" s="63">
        <v>22</v>
      </c>
      <c r="L17" s="58">
        <v>24</v>
      </c>
      <c r="M17" s="58">
        <v>0</v>
      </c>
      <c r="N17" s="223">
        <v>0</v>
      </c>
      <c r="O17" s="223">
        <v>0</v>
      </c>
      <c r="P17" s="64">
        <v>0</v>
      </c>
      <c r="Q17" s="61">
        <v>0</v>
      </c>
    </row>
    <row r="18" spans="1:17" ht="25.5" x14ac:dyDescent="0.2">
      <c r="A18" s="42" t="s">
        <v>41</v>
      </c>
      <c r="B18" s="59" t="s">
        <v>42</v>
      </c>
      <c r="C18" s="66" t="s">
        <v>43</v>
      </c>
      <c r="D18" s="53">
        <f t="shared" si="2"/>
        <v>105</v>
      </c>
      <c r="E18" s="45">
        <f t="shared" si="3"/>
        <v>35</v>
      </c>
      <c r="F18" s="45">
        <f t="shared" si="4"/>
        <v>70</v>
      </c>
      <c r="G18" s="54">
        <f t="shared" si="5"/>
        <v>28</v>
      </c>
      <c r="H18" s="55">
        <f>F18*0.6</f>
        <v>42</v>
      </c>
      <c r="I18" s="61"/>
      <c r="J18" s="62">
        <v>32</v>
      </c>
      <c r="K18" s="63">
        <v>38</v>
      </c>
      <c r="L18" s="58">
        <v>0</v>
      </c>
      <c r="M18" s="58">
        <v>0</v>
      </c>
      <c r="N18" s="223">
        <v>0</v>
      </c>
      <c r="O18" s="223">
        <v>0</v>
      </c>
      <c r="P18" s="64">
        <v>0</v>
      </c>
      <c r="Q18" s="61">
        <v>0</v>
      </c>
    </row>
    <row r="19" spans="1:17" ht="14.25" customHeight="1" x14ac:dyDescent="0.2">
      <c r="A19" s="42" t="s">
        <v>44</v>
      </c>
      <c r="B19" s="67" t="s">
        <v>45</v>
      </c>
      <c r="C19" s="60" t="s">
        <v>46</v>
      </c>
      <c r="D19" s="45">
        <f t="shared" si="2"/>
        <v>66</v>
      </c>
      <c r="E19" s="45">
        <f t="shared" si="3"/>
        <v>22</v>
      </c>
      <c r="F19" s="45">
        <f t="shared" si="4"/>
        <v>44</v>
      </c>
      <c r="G19" s="46">
        <f t="shared" si="5"/>
        <v>17.600000000000001</v>
      </c>
      <c r="H19" s="47">
        <f>F19*0.6</f>
        <v>26.4</v>
      </c>
      <c r="I19" s="48"/>
      <c r="J19" s="56">
        <v>0</v>
      </c>
      <c r="K19" s="57">
        <v>0</v>
      </c>
      <c r="L19" s="58">
        <v>0</v>
      </c>
      <c r="M19" s="58">
        <v>44</v>
      </c>
      <c r="N19" s="222">
        <v>0</v>
      </c>
      <c r="O19" s="222">
        <v>0</v>
      </c>
      <c r="P19" s="58">
        <v>0</v>
      </c>
      <c r="Q19" s="48">
        <v>0</v>
      </c>
    </row>
    <row r="20" spans="1:17" ht="29.25" customHeight="1" x14ac:dyDescent="0.2">
      <c r="A20" s="33" t="s">
        <v>47</v>
      </c>
      <c r="B20" s="33" t="s">
        <v>48</v>
      </c>
      <c r="C20" s="36"/>
      <c r="D20" s="37"/>
      <c r="E20" s="38"/>
      <c r="F20" s="39"/>
      <c r="G20" s="40"/>
      <c r="H20" s="40"/>
      <c r="I20" s="40"/>
      <c r="J20" s="40"/>
      <c r="K20" s="40"/>
      <c r="L20" s="41"/>
      <c r="M20" s="41"/>
      <c r="N20" s="41"/>
      <c r="O20" s="41"/>
      <c r="P20" s="41"/>
      <c r="Q20" s="41"/>
    </row>
    <row r="21" spans="1:17" ht="15" customHeight="1" x14ac:dyDescent="0.2">
      <c r="A21" s="42" t="s">
        <v>49</v>
      </c>
      <c r="B21" s="65" t="s">
        <v>50</v>
      </c>
      <c r="C21" s="66" t="s">
        <v>51</v>
      </c>
      <c r="D21" s="53">
        <f>F21*1.5</f>
        <v>177</v>
      </c>
      <c r="E21" s="45">
        <f>D21-F21</f>
        <v>59</v>
      </c>
      <c r="F21" s="45">
        <f>SUM(J21:Q21)</f>
        <v>118</v>
      </c>
      <c r="G21" s="54">
        <f>F21-H21</f>
        <v>47.2</v>
      </c>
      <c r="H21" s="55">
        <f>F21*0.6</f>
        <v>70.8</v>
      </c>
      <c r="I21" s="61"/>
      <c r="J21" s="63">
        <v>60</v>
      </c>
      <c r="K21" s="63">
        <v>58</v>
      </c>
      <c r="L21" s="58">
        <v>0</v>
      </c>
      <c r="M21" s="58">
        <v>0</v>
      </c>
      <c r="N21" s="223">
        <v>0</v>
      </c>
      <c r="O21" s="223">
        <v>0</v>
      </c>
      <c r="P21" s="64">
        <v>0</v>
      </c>
      <c r="Q21" s="61">
        <v>0</v>
      </c>
    </row>
    <row r="22" spans="1:17" x14ac:dyDescent="0.2">
      <c r="A22" s="42" t="s">
        <v>52</v>
      </c>
      <c r="B22" s="65" t="s">
        <v>53</v>
      </c>
      <c r="C22" s="66" t="s">
        <v>51</v>
      </c>
      <c r="D22" s="53">
        <f>F22*1.5</f>
        <v>243</v>
      </c>
      <c r="E22" s="45">
        <f>D22-F22</f>
        <v>81</v>
      </c>
      <c r="F22" s="45">
        <f>SUM(J22:Q22)</f>
        <v>162</v>
      </c>
      <c r="G22" s="54">
        <f>F22-H22</f>
        <v>64.8</v>
      </c>
      <c r="H22" s="55">
        <f>F22*0.6</f>
        <v>97.2</v>
      </c>
      <c r="I22" s="61"/>
      <c r="J22" s="62">
        <v>74</v>
      </c>
      <c r="K22" s="63">
        <v>88</v>
      </c>
      <c r="L22" s="58">
        <v>0</v>
      </c>
      <c r="M22" s="58">
        <v>0</v>
      </c>
      <c r="N22" s="223">
        <v>0</v>
      </c>
      <c r="O22" s="223">
        <v>0</v>
      </c>
      <c r="P22" s="64">
        <v>0</v>
      </c>
      <c r="Q22" s="61">
        <v>0</v>
      </c>
    </row>
    <row r="23" spans="1:17" ht="18" customHeight="1" x14ac:dyDescent="0.2">
      <c r="A23" s="42" t="s">
        <v>54</v>
      </c>
      <c r="B23" s="65" t="s">
        <v>55</v>
      </c>
      <c r="C23" s="68" t="s">
        <v>43</v>
      </c>
      <c r="D23" s="69">
        <f>F23*1.5</f>
        <v>171</v>
      </c>
      <c r="E23" s="70">
        <f>D23-F23</f>
        <v>57</v>
      </c>
      <c r="F23" s="45">
        <f>SUM(J23:Q23)</f>
        <v>114</v>
      </c>
      <c r="G23" s="71">
        <f>F23-H23</f>
        <v>45.600000000000009</v>
      </c>
      <c r="H23" s="72">
        <f>F23*0.6</f>
        <v>68.399999999999991</v>
      </c>
      <c r="I23" s="73"/>
      <c r="J23" s="74">
        <v>56</v>
      </c>
      <c r="K23" s="74">
        <v>58</v>
      </c>
      <c r="L23" s="75">
        <v>0</v>
      </c>
      <c r="M23" s="75">
        <v>0</v>
      </c>
      <c r="N23" s="224">
        <v>0</v>
      </c>
      <c r="O23" s="224">
        <v>0</v>
      </c>
      <c r="P23" s="76">
        <v>0</v>
      </c>
      <c r="Q23" s="73">
        <v>0</v>
      </c>
    </row>
    <row r="24" spans="1:17" ht="15" customHeight="1" x14ac:dyDescent="0.2">
      <c r="A24" s="42" t="s">
        <v>56</v>
      </c>
      <c r="B24" s="43" t="s">
        <v>57</v>
      </c>
      <c r="C24" s="60" t="s">
        <v>43</v>
      </c>
      <c r="D24" s="53">
        <f>F24*1.5</f>
        <v>69</v>
      </c>
      <c r="E24" s="45">
        <f>D24-F24</f>
        <v>23</v>
      </c>
      <c r="F24" s="45">
        <f>SUM(J24:Q24)</f>
        <v>46</v>
      </c>
      <c r="G24" s="54">
        <f>F24-H24</f>
        <v>18.400000000000002</v>
      </c>
      <c r="H24" s="55">
        <f>F24*0.6</f>
        <v>27.599999999999998</v>
      </c>
      <c r="I24" s="48"/>
      <c r="J24" s="56">
        <v>0</v>
      </c>
      <c r="K24" s="57">
        <v>46</v>
      </c>
      <c r="L24" s="58">
        <v>0</v>
      </c>
      <c r="M24" s="58">
        <v>0</v>
      </c>
      <c r="N24" s="222">
        <v>0</v>
      </c>
      <c r="O24" s="222">
        <v>0</v>
      </c>
      <c r="P24" s="58">
        <v>0</v>
      </c>
      <c r="Q24" s="48">
        <v>0</v>
      </c>
    </row>
    <row r="25" spans="1:17" ht="25.5" x14ac:dyDescent="0.2">
      <c r="A25" s="77" t="s">
        <v>58</v>
      </c>
      <c r="B25" s="78" t="s">
        <v>59</v>
      </c>
      <c r="C25" s="79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</row>
    <row r="26" spans="1:17" ht="18" customHeight="1" x14ac:dyDescent="0.2">
      <c r="A26" s="81" t="s">
        <v>60</v>
      </c>
      <c r="B26" s="82" t="s">
        <v>61</v>
      </c>
      <c r="C26" s="83"/>
      <c r="D26" s="55">
        <f>E26*1.5</f>
        <v>24</v>
      </c>
      <c r="E26" s="58">
        <f>SUM(I26:P26)</f>
        <v>16</v>
      </c>
      <c r="F26" s="55">
        <f>E26-G26</f>
        <v>6.4</v>
      </c>
      <c r="G26" s="55">
        <f>E26*0.6</f>
        <v>9.6</v>
      </c>
      <c r="H26" s="64"/>
      <c r="I26" s="63"/>
      <c r="J26" s="63">
        <v>8</v>
      </c>
      <c r="K26" s="63">
        <v>8</v>
      </c>
      <c r="L26" s="63">
        <v>0</v>
      </c>
      <c r="M26" s="63">
        <v>0</v>
      </c>
      <c r="N26" s="223">
        <v>0</v>
      </c>
      <c r="O26" s="223">
        <v>0</v>
      </c>
      <c r="P26" s="84">
        <v>0</v>
      </c>
      <c r="Q26" s="85">
        <v>0</v>
      </c>
    </row>
    <row r="27" spans="1:17" ht="25.5" x14ac:dyDescent="0.2">
      <c r="A27" s="81" t="s">
        <v>62</v>
      </c>
      <c r="B27" s="86" t="s">
        <v>63</v>
      </c>
      <c r="C27" s="87"/>
      <c r="D27" s="55">
        <f>E27*1.5</f>
        <v>0</v>
      </c>
      <c r="E27" s="58">
        <f>SUM(I27:P27)</f>
        <v>0</v>
      </c>
      <c r="F27" s="55">
        <f>E27-G27</f>
        <v>0</v>
      </c>
      <c r="G27" s="55">
        <f>E27*0.6</f>
        <v>0</v>
      </c>
      <c r="H27" s="64"/>
      <c r="I27" s="63"/>
      <c r="J27" s="63">
        <v>0</v>
      </c>
      <c r="K27" s="63">
        <v>0</v>
      </c>
      <c r="L27" s="63">
        <v>0</v>
      </c>
      <c r="M27" s="63">
        <v>0</v>
      </c>
      <c r="N27" s="223">
        <v>0</v>
      </c>
      <c r="O27" s="223">
        <v>0</v>
      </c>
      <c r="P27" s="84">
        <v>0</v>
      </c>
      <c r="Q27" s="88">
        <v>0</v>
      </c>
    </row>
    <row r="28" spans="1:17" ht="29.1" customHeight="1" x14ac:dyDescent="0.2">
      <c r="A28" s="89" t="s">
        <v>64</v>
      </c>
      <c r="B28" s="89" t="s">
        <v>65</v>
      </c>
      <c r="C28" s="36" t="s">
        <v>66</v>
      </c>
      <c r="D28" s="37">
        <f t="shared" ref="D28:D38" si="6">F28*1.5</f>
        <v>1074</v>
      </c>
      <c r="E28" s="38">
        <f t="shared" ref="E28:E55" si="7">D28-F28</f>
        <v>358</v>
      </c>
      <c r="F28" s="39">
        <f t="shared" ref="F28:Q28" si="8">SUM(F29:F35)</f>
        <v>716</v>
      </c>
      <c r="G28" s="40">
        <f t="shared" si="8"/>
        <v>119.19999999999999</v>
      </c>
      <c r="H28" s="40">
        <f t="shared" si="8"/>
        <v>596.80000000000007</v>
      </c>
      <c r="I28" s="40">
        <f t="shared" si="8"/>
        <v>0</v>
      </c>
      <c r="J28" s="40">
        <f t="shared" si="8"/>
        <v>72</v>
      </c>
      <c r="K28" s="40">
        <f t="shared" si="8"/>
        <v>0</v>
      </c>
      <c r="L28" s="41">
        <f t="shared" si="8"/>
        <v>28</v>
      </c>
      <c r="M28" s="41">
        <f t="shared" si="8"/>
        <v>160</v>
      </c>
      <c r="N28" s="41">
        <f t="shared" si="8"/>
        <v>90</v>
      </c>
      <c r="O28" s="41">
        <f t="shared" si="8"/>
        <v>62</v>
      </c>
      <c r="P28" s="41">
        <f t="shared" si="8"/>
        <v>238</v>
      </c>
      <c r="Q28" s="41">
        <f t="shared" si="8"/>
        <v>66</v>
      </c>
    </row>
    <row r="29" spans="1:17" ht="15.75" customHeight="1" x14ac:dyDescent="0.2">
      <c r="A29" s="90" t="s">
        <v>67</v>
      </c>
      <c r="B29" s="91" t="s">
        <v>68</v>
      </c>
      <c r="C29" s="66" t="s">
        <v>43</v>
      </c>
      <c r="D29" s="44">
        <f t="shared" si="6"/>
        <v>144</v>
      </c>
      <c r="E29" s="44">
        <f t="shared" si="7"/>
        <v>48</v>
      </c>
      <c r="F29" s="92">
        <f t="shared" ref="F29:F35" si="9">SUM(J29:Q29)</f>
        <v>96</v>
      </c>
      <c r="G29" s="93">
        <f>F29-H29</f>
        <v>38.4</v>
      </c>
      <c r="H29" s="94">
        <f>F29*60/100</f>
        <v>57.6</v>
      </c>
      <c r="I29" s="95"/>
      <c r="J29" s="96">
        <v>0</v>
      </c>
      <c r="K29" s="50">
        <v>0</v>
      </c>
      <c r="L29" s="51">
        <v>0</v>
      </c>
      <c r="M29" s="51">
        <v>0</v>
      </c>
      <c r="N29" s="221">
        <v>0</v>
      </c>
      <c r="O29" s="221">
        <v>0</v>
      </c>
      <c r="P29" s="51">
        <v>48</v>
      </c>
      <c r="Q29" s="52">
        <v>48</v>
      </c>
    </row>
    <row r="30" spans="1:17" x14ac:dyDescent="0.2">
      <c r="A30" s="97" t="s">
        <v>69</v>
      </c>
      <c r="B30" s="98" t="s">
        <v>37</v>
      </c>
      <c r="C30" s="66" t="s">
        <v>46</v>
      </c>
      <c r="D30" s="53">
        <f t="shared" si="6"/>
        <v>72</v>
      </c>
      <c r="E30" s="53">
        <f t="shared" si="7"/>
        <v>24</v>
      </c>
      <c r="F30" s="88">
        <f t="shared" si="9"/>
        <v>48</v>
      </c>
      <c r="G30" s="54">
        <f>F30-H30</f>
        <v>19.2</v>
      </c>
      <c r="H30" s="55">
        <f>F30*60/100</f>
        <v>28.8</v>
      </c>
      <c r="I30" s="61"/>
      <c r="J30" s="99">
        <v>0</v>
      </c>
      <c r="K30" s="63">
        <v>0</v>
      </c>
      <c r="L30" s="64">
        <v>0</v>
      </c>
      <c r="M30" s="64">
        <v>48</v>
      </c>
      <c r="N30" s="223">
        <v>0</v>
      </c>
      <c r="O30" s="223">
        <v>0</v>
      </c>
      <c r="P30" s="64">
        <v>0</v>
      </c>
      <c r="Q30" s="61">
        <v>0</v>
      </c>
    </row>
    <row r="31" spans="1:17" ht="17.25" customHeight="1" x14ac:dyDescent="0.2">
      <c r="A31" s="97" t="s">
        <v>70</v>
      </c>
      <c r="B31" s="98" t="s">
        <v>31</v>
      </c>
      <c r="C31" s="100" t="s">
        <v>71</v>
      </c>
      <c r="D31" s="53">
        <f t="shared" si="6"/>
        <v>342</v>
      </c>
      <c r="E31" s="53">
        <f t="shared" si="7"/>
        <v>114</v>
      </c>
      <c r="F31" s="88">
        <f t="shared" si="9"/>
        <v>228</v>
      </c>
      <c r="G31" s="54">
        <v>0</v>
      </c>
      <c r="H31" s="55">
        <v>228</v>
      </c>
      <c r="I31" s="61"/>
      <c r="J31" s="99">
        <v>0</v>
      </c>
      <c r="K31" s="63">
        <v>0</v>
      </c>
      <c r="L31" s="64">
        <v>0</v>
      </c>
      <c r="M31" s="64">
        <v>68</v>
      </c>
      <c r="N31" s="223">
        <v>50</v>
      </c>
      <c r="O31" s="223">
        <v>44</v>
      </c>
      <c r="P31" s="64">
        <v>66</v>
      </c>
      <c r="Q31" s="61">
        <v>0</v>
      </c>
    </row>
    <row r="32" spans="1:17" ht="17.25" customHeight="1" x14ac:dyDescent="0.2">
      <c r="A32" s="97" t="s">
        <v>72</v>
      </c>
      <c r="B32" s="98" t="s">
        <v>40</v>
      </c>
      <c r="C32" s="101" t="s">
        <v>73</v>
      </c>
      <c r="D32" s="53">
        <f t="shared" si="6"/>
        <v>285</v>
      </c>
      <c r="E32" s="53">
        <f t="shared" si="7"/>
        <v>95</v>
      </c>
      <c r="F32" s="88">
        <f t="shared" si="9"/>
        <v>190</v>
      </c>
      <c r="G32" s="54">
        <v>0</v>
      </c>
      <c r="H32" s="55">
        <v>190</v>
      </c>
      <c r="I32" s="61"/>
      <c r="J32" s="99">
        <v>0</v>
      </c>
      <c r="K32" s="63">
        <v>0</v>
      </c>
      <c r="L32" s="64">
        <v>28</v>
      </c>
      <c r="M32" s="64">
        <v>44</v>
      </c>
      <c r="N32" s="223">
        <v>40</v>
      </c>
      <c r="O32" s="223">
        <v>18</v>
      </c>
      <c r="P32" s="64">
        <v>42</v>
      </c>
      <c r="Q32" s="61">
        <v>18</v>
      </c>
    </row>
    <row r="33" spans="1:17" ht="26.25" customHeight="1" x14ac:dyDescent="0.2">
      <c r="A33" s="97" t="s">
        <v>74</v>
      </c>
      <c r="B33" s="98" t="s">
        <v>75</v>
      </c>
      <c r="C33" s="66" t="s">
        <v>76</v>
      </c>
      <c r="D33" s="53">
        <f t="shared" si="6"/>
        <v>48</v>
      </c>
      <c r="E33" s="53">
        <f t="shared" si="7"/>
        <v>16</v>
      </c>
      <c r="F33" s="88">
        <f t="shared" si="9"/>
        <v>32</v>
      </c>
      <c r="G33" s="54">
        <f>F33-H33</f>
        <v>12.8</v>
      </c>
      <c r="H33" s="55">
        <f>F33*60/100</f>
        <v>19.2</v>
      </c>
      <c r="I33" s="61"/>
      <c r="J33" s="99">
        <v>0</v>
      </c>
      <c r="K33" s="63">
        <v>0</v>
      </c>
      <c r="L33" s="64">
        <v>0</v>
      </c>
      <c r="M33" s="64">
        <v>0</v>
      </c>
      <c r="N33" s="223">
        <v>0</v>
      </c>
      <c r="O33" s="223">
        <v>0</v>
      </c>
      <c r="P33" s="64">
        <v>32</v>
      </c>
      <c r="Q33" s="61">
        <v>0</v>
      </c>
    </row>
    <row r="34" spans="1:17" ht="36.75" customHeight="1" x14ac:dyDescent="0.2">
      <c r="A34" s="97" t="s">
        <v>77</v>
      </c>
      <c r="B34" s="102" t="s">
        <v>78</v>
      </c>
      <c r="C34" s="66" t="s">
        <v>43</v>
      </c>
      <c r="D34" s="53">
        <f t="shared" si="6"/>
        <v>108</v>
      </c>
      <c r="E34" s="53">
        <f t="shared" si="7"/>
        <v>36</v>
      </c>
      <c r="F34" s="88">
        <f t="shared" si="9"/>
        <v>72</v>
      </c>
      <c r="G34" s="54">
        <f>F34-H34</f>
        <v>28.799999999999997</v>
      </c>
      <c r="H34" s="55">
        <f>F34*60/100</f>
        <v>43.2</v>
      </c>
      <c r="I34" s="61"/>
      <c r="J34" s="99">
        <v>72</v>
      </c>
      <c r="K34" s="63">
        <v>0</v>
      </c>
      <c r="L34" s="64">
        <v>0</v>
      </c>
      <c r="M34" s="64">
        <v>0</v>
      </c>
      <c r="N34" s="223">
        <v>0</v>
      </c>
      <c r="O34" s="223">
        <v>0</v>
      </c>
      <c r="P34" s="64">
        <v>0</v>
      </c>
      <c r="Q34" s="61">
        <v>0</v>
      </c>
    </row>
    <row r="35" spans="1:17" ht="26.25" customHeight="1" x14ac:dyDescent="0.2">
      <c r="A35" s="103" t="s">
        <v>79</v>
      </c>
      <c r="B35" s="104" t="s">
        <v>80</v>
      </c>
      <c r="C35" s="68" t="s">
        <v>46</v>
      </c>
      <c r="D35" s="105">
        <f t="shared" si="6"/>
        <v>75</v>
      </c>
      <c r="E35" s="69">
        <f t="shared" si="7"/>
        <v>25</v>
      </c>
      <c r="F35" s="106">
        <f t="shared" si="9"/>
        <v>50</v>
      </c>
      <c r="G35" s="107">
        <f>F35-H35</f>
        <v>20</v>
      </c>
      <c r="H35" s="108">
        <f>F35*60/100</f>
        <v>30</v>
      </c>
      <c r="I35" s="109"/>
      <c r="J35" s="110">
        <v>0</v>
      </c>
      <c r="K35" s="74">
        <v>0</v>
      </c>
      <c r="L35" s="76">
        <v>0</v>
      </c>
      <c r="M35" s="76">
        <v>0</v>
      </c>
      <c r="N35" s="224">
        <v>0</v>
      </c>
      <c r="O35" s="224">
        <v>0</v>
      </c>
      <c r="P35" s="76">
        <v>50</v>
      </c>
      <c r="Q35" s="73">
        <v>0</v>
      </c>
    </row>
    <row r="36" spans="1:17" ht="27.75" customHeight="1" x14ac:dyDescent="0.2">
      <c r="A36" s="111" t="s">
        <v>81</v>
      </c>
      <c r="B36" s="111" t="s">
        <v>82</v>
      </c>
      <c r="C36" s="112" t="s">
        <v>83</v>
      </c>
      <c r="D36" s="113">
        <f t="shared" si="6"/>
        <v>282</v>
      </c>
      <c r="E36" s="114">
        <f t="shared" si="7"/>
        <v>94</v>
      </c>
      <c r="F36" s="115">
        <f t="shared" ref="F36:Q36" si="10">SUM(F37:F38)</f>
        <v>188</v>
      </c>
      <c r="G36" s="80">
        <f t="shared" si="10"/>
        <v>75.2</v>
      </c>
      <c r="H36" s="80">
        <f t="shared" si="10"/>
        <v>112.8</v>
      </c>
      <c r="I36" s="80">
        <f t="shared" si="10"/>
        <v>0</v>
      </c>
      <c r="J36" s="80">
        <f t="shared" si="10"/>
        <v>0</v>
      </c>
      <c r="K36" s="80">
        <f t="shared" si="10"/>
        <v>0</v>
      </c>
      <c r="L36" s="112">
        <f t="shared" si="10"/>
        <v>0</v>
      </c>
      <c r="M36" s="112">
        <f t="shared" si="10"/>
        <v>0</v>
      </c>
      <c r="N36" s="112">
        <f t="shared" si="10"/>
        <v>82</v>
      </c>
      <c r="O36" s="112">
        <f t="shared" si="10"/>
        <v>106</v>
      </c>
      <c r="P36" s="112">
        <f t="shared" si="10"/>
        <v>0</v>
      </c>
      <c r="Q36" s="112">
        <f t="shared" si="10"/>
        <v>0</v>
      </c>
    </row>
    <row r="37" spans="1:17" ht="15.75" customHeight="1" x14ac:dyDescent="0.2">
      <c r="A37" s="116" t="s">
        <v>84</v>
      </c>
      <c r="B37" s="117" t="s">
        <v>85</v>
      </c>
      <c r="C37" s="17" t="s">
        <v>46</v>
      </c>
      <c r="D37" s="44">
        <f t="shared" si="6"/>
        <v>150</v>
      </c>
      <c r="E37" s="118">
        <f t="shared" si="7"/>
        <v>50</v>
      </c>
      <c r="F37" s="85">
        <f>SUM(J37:Q37)</f>
        <v>100</v>
      </c>
      <c r="G37" s="119">
        <f>F37-H37</f>
        <v>40</v>
      </c>
      <c r="H37" s="120">
        <f>F37*60/100</f>
        <v>60</v>
      </c>
      <c r="I37" s="52"/>
      <c r="J37" s="96">
        <v>0</v>
      </c>
      <c r="K37" s="50">
        <v>0</v>
      </c>
      <c r="L37" s="51">
        <v>0</v>
      </c>
      <c r="M37" s="51">
        <v>0</v>
      </c>
      <c r="N37" s="221">
        <v>50</v>
      </c>
      <c r="O37" s="221">
        <v>50</v>
      </c>
      <c r="P37" s="51">
        <v>0</v>
      </c>
      <c r="Q37" s="52">
        <v>0</v>
      </c>
    </row>
    <row r="38" spans="1:17" ht="26.25" customHeight="1" x14ac:dyDescent="0.2">
      <c r="A38" s="103" t="s">
        <v>86</v>
      </c>
      <c r="B38" s="121" t="s">
        <v>87</v>
      </c>
      <c r="C38" s="122" t="s">
        <v>46</v>
      </c>
      <c r="D38" s="69">
        <f t="shared" si="6"/>
        <v>132</v>
      </c>
      <c r="E38" s="123">
        <f t="shared" si="7"/>
        <v>44</v>
      </c>
      <c r="F38" s="106">
        <f>SUM(J38:Q38)</f>
        <v>88</v>
      </c>
      <c r="G38" s="107">
        <f>F38-H38</f>
        <v>35.200000000000003</v>
      </c>
      <c r="H38" s="108">
        <f>F38*60/100</f>
        <v>52.8</v>
      </c>
      <c r="I38" s="73"/>
      <c r="J38" s="110">
        <v>0</v>
      </c>
      <c r="K38" s="74">
        <v>0</v>
      </c>
      <c r="L38" s="76">
        <v>0</v>
      </c>
      <c r="M38" s="76">
        <v>0</v>
      </c>
      <c r="N38" s="224">
        <v>32</v>
      </c>
      <c r="O38" s="224">
        <v>56</v>
      </c>
      <c r="P38" s="76">
        <v>0</v>
      </c>
      <c r="Q38" s="73">
        <v>0</v>
      </c>
    </row>
    <row r="39" spans="1:17" ht="18" customHeight="1" x14ac:dyDescent="0.2">
      <c r="A39" s="111" t="s">
        <v>88</v>
      </c>
      <c r="B39" s="111" t="s">
        <v>89</v>
      </c>
      <c r="C39" s="124" t="s">
        <v>90</v>
      </c>
      <c r="D39" s="114">
        <f>SUM(D40+D52)</f>
        <v>3190.56</v>
      </c>
      <c r="E39" s="114">
        <f t="shared" si="7"/>
        <v>1070.56</v>
      </c>
      <c r="F39" s="115">
        <f t="shared" ref="F39:Q39" si="11">SUM(F40+F52)</f>
        <v>2120</v>
      </c>
      <c r="G39" s="80">
        <f t="shared" si="11"/>
        <v>847.4</v>
      </c>
      <c r="H39" s="80">
        <f t="shared" si="11"/>
        <v>1272</v>
      </c>
      <c r="I39" s="80">
        <f t="shared" si="11"/>
        <v>75</v>
      </c>
      <c r="J39" s="80">
        <f t="shared" si="11"/>
        <v>38</v>
      </c>
      <c r="K39" s="80">
        <f t="shared" si="11"/>
        <v>238</v>
      </c>
      <c r="L39" s="80">
        <f t="shared" si="11"/>
        <v>268</v>
      </c>
      <c r="M39" s="80">
        <f t="shared" si="11"/>
        <v>276</v>
      </c>
      <c r="N39" s="80">
        <f t="shared" si="11"/>
        <v>440</v>
      </c>
      <c r="O39" s="80">
        <f t="shared" si="11"/>
        <v>372</v>
      </c>
      <c r="P39" s="112">
        <f t="shared" si="11"/>
        <v>266</v>
      </c>
      <c r="Q39" s="112">
        <f t="shared" si="11"/>
        <v>222</v>
      </c>
    </row>
    <row r="40" spans="1:17" ht="28.5" customHeight="1" x14ac:dyDescent="0.2">
      <c r="A40" s="89" t="s">
        <v>91</v>
      </c>
      <c r="B40" s="89" t="s">
        <v>92</v>
      </c>
      <c r="C40" s="125" t="s">
        <v>93</v>
      </c>
      <c r="D40" s="114">
        <f t="shared" ref="D40:D51" si="12">F40*1.5</f>
        <v>1464</v>
      </c>
      <c r="E40" s="38">
        <f t="shared" si="7"/>
        <v>488</v>
      </c>
      <c r="F40" s="39">
        <f t="shared" ref="F40:Q40" si="13">SUM(F41:F51)</f>
        <v>976</v>
      </c>
      <c r="G40" s="126">
        <f t="shared" si="13"/>
        <v>390.4</v>
      </c>
      <c r="H40" s="126">
        <f t="shared" si="13"/>
        <v>585.6</v>
      </c>
      <c r="I40" s="126">
        <f t="shared" si="13"/>
        <v>25</v>
      </c>
      <c r="J40" s="126">
        <f t="shared" si="13"/>
        <v>38</v>
      </c>
      <c r="K40" s="126">
        <f t="shared" si="13"/>
        <v>238</v>
      </c>
      <c r="L40" s="126">
        <f t="shared" si="13"/>
        <v>100</v>
      </c>
      <c r="M40" s="126">
        <f t="shared" si="13"/>
        <v>180</v>
      </c>
      <c r="N40" s="126">
        <f t="shared" si="13"/>
        <v>202</v>
      </c>
      <c r="O40" s="126">
        <f t="shared" si="13"/>
        <v>112</v>
      </c>
      <c r="P40" s="127">
        <f t="shared" si="13"/>
        <v>72</v>
      </c>
      <c r="Q40" s="127">
        <f t="shared" si="13"/>
        <v>34</v>
      </c>
    </row>
    <row r="41" spans="1:17" ht="16.5" customHeight="1" x14ac:dyDescent="0.2">
      <c r="A41" s="128" t="s">
        <v>94</v>
      </c>
      <c r="B41" s="129" t="s">
        <v>95</v>
      </c>
      <c r="C41" s="130" t="s">
        <v>96</v>
      </c>
      <c r="D41" s="45">
        <f t="shared" si="12"/>
        <v>111</v>
      </c>
      <c r="E41" s="45">
        <f t="shared" si="7"/>
        <v>37</v>
      </c>
      <c r="F41" s="131">
        <f t="shared" ref="F41:F51" si="14">SUM(J41:Q41)</f>
        <v>74</v>
      </c>
      <c r="G41" s="93">
        <f t="shared" ref="G41:G51" si="15">F41-H41</f>
        <v>29.6</v>
      </c>
      <c r="H41" s="94">
        <f t="shared" ref="H41:H51" si="16">F41*60/100</f>
        <v>44.4</v>
      </c>
      <c r="I41" s="52"/>
      <c r="J41" s="96">
        <v>38</v>
      </c>
      <c r="K41" s="50">
        <v>36</v>
      </c>
      <c r="L41" s="51">
        <v>0</v>
      </c>
      <c r="M41" s="51">
        <v>0</v>
      </c>
      <c r="N41" s="221">
        <v>0</v>
      </c>
      <c r="O41" s="221">
        <v>0</v>
      </c>
      <c r="P41" s="51">
        <v>0</v>
      </c>
      <c r="Q41" s="52">
        <v>0</v>
      </c>
    </row>
    <row r="42" spans="1:17" ht="15.75" customHeight="1" x14ac:dyDescent="0.2">
      <c r="A42" s="97" t="s">
        <v>97</v>
      </c>
      <c r="B42" s="102" t="s">
        <v>98</v>
      </c>
      <c r="C42" s="66" t="s">
        <v>27</v>
      </c>
      <c r="D42" s="53">
        <f t="shared" si="12"/>
        <v>135</v>
      </c>
      <c r="E42" s="53">
        <f t="shared" si="7"/>
        <v>45</v>
      </c>
      <c r="F42" s="88">
        <f t="shared" si="14"/>
        <v>90</v>
      </c>
      <c r="G42" s="54">
        <f t="shared" si="15"/>
        <v>36</v>
      </c>
      <c r="H42" s="55">
        <f t="shared" si="16"/>
        <v>54</v>
      </c>
      <c r="I42" s="61"/>
      <c r="J42" s="99">
        <v>0</v>
      </c>
      <c r="K42" s="63">
        <v>90</v>
      </c>
      <c r="L42" s="64">
        <v>0</v>
      </c>
      <c r="M42" s="64">
        <v>0</v>
      </c>
      <c r="N42" s="223">
        <v>0</v>
      </c>
      <c r="O42" s="223">
        <v>0</v>
      </c>
      <c r="P42" s="64">
        <v>0</v>
      </c>
      <c r="Q42" s="61">
        <v>0</v>
      </c>
    </row>
    <row r="43" spans="1:17" ht="12.75" customHeight="1" x14ac:dyDescent="0.2">
      <c r="A43" s="97" t="s">
        <v>99</v>
      </c>
      <c r="B43" s="98" t="s">
        <v>100</v>
      </c>
      <c r="C43" s="66" t="s">
        <v>101</v>
      </c>
      <c r="D43" s="53">
        <f t="shared" si="12"/>
        <v>210</v>
      </c>
      <c r="E43" s="53">
        <f t="shared" si="7"/>
        <v>70</v>
      </c>
      <c r="F43" s="88">
        <f t="shared" si="14"/>
        <v>140</v>
      </c>
      <c r="G43" s="54">
        <f t="shared" si="15"/>
        <v>56</v>
      </c>
      <c r="H43" s="55">
        <f t="shared" si="16"/>
        <v>84</v>
      </c>
      <c r="I43" s="61">
        <v>25</v>
      </c>
      <c r="J43" s="99">
        <v>0</v>
      </c>
      <c r="K43" s="63">
        <v>66</v>
      </c>
      <c r="L43" s="64">
        <v>58</v>
      </c>
      <c r="M43" s="64">
        <v>16</v>
      </c>
      <c r="N43" s="223">
        <v>0</v>
      </c>
      <c r="O43" s="223">
        <v>0</v>
      </c>
      <c r="P43" s="64">
        <v>0</v>
      </c>
      <c r="Q43" s="61">
        <v>0</v>
      </c>
    </row>
    <row r="44" spans="1:17" ht="17.25" customHeight="1" x14ac:dyDescent="0.2">
      <c r="A44" s="97" t="s">
        <v>102</v>
      </c>
      <c r="B44" s="98" t="s">
        <v>103</v>
      </c>
      <c r="C44" s="66" t="s">
        <v>51</v>
      </c>
      <c r="D44" s="53">
        <f t="shared" si="12"/>
        <v>132</v>
      </c>
      <c r="E44" s="53">
        <f t="shared" si="7"/>
        <v>44</v>
      </c>
      <c r="F44" s="88">
        <f t="shared" si="14"/>
        <v>88</v>
      </c>
      <c r="G44" s="54">
        <f t="shared" si="15"/>
        <v>35.200000000000003</v>
      </c>
      <c r="H44" s="55">
        <f t="shared" si="16"/>
        <v>52.8</v>
      </c>
      <c r="I44" s="61"/>
      <c r="J44" s="99">
        <v>0</v>
      </c>
      <c r="K44" s="63">
        <v>46</v>
      </c>
      <c r="L44" s="64">
        <v>42</v>
      </c>
      <c r="M44" s="64">
        <v>0</v>
      </c>
      <c r="N44" s="223">
        <v>0</v>
      </c>
      <c r="O44" s="223">
        <v>0</v>
      </c>
      <c r="P44" s="64">
        <v>0</v>
      </c>
      <c r="Q44" s="61">
        <v>0</v>
      </c>
    </row>
    <row r="45" spans="1:17" ht="12.75" customHeight="1" x14ac:dyDescent="0.2">
      <c r="A45" s="97" t="s">
        <v>104</v>
      </c>
      <c r="B45" s="98" t="s">
        <v>105</v>
      </c>
      <c r="C45" s="66" t="s">
        <v>106</v>
      </c>
      <c r="D45" s="53">
        <f t="shared" si="12"/>
        <v>180</v>
      </c>
      <c r="E45" s="53">
        <f t="shared" si="7"/>
        <v>60</v>
      </c>
      <c r="F45" s="88">
        <f t="shared" si="14"/>
        <v>120</v>
      </c>
      <c r="G45" s="54">
        <f t="shared" si="15"/>
        <v>48</v>
      </c>
      <c r="H45" s="55">
        <f t="shared" si="16"/>
        <v>72</v>
      </c>
      <c r="I45" s="61"/>
      <c r="J45" s="99">
        <v>0</v>
      </c>
      <c r="K45" s="63">
        <v>0</v>
      </c>
      <c r="L45" s="64">
        <v>0</v>
      </c>
      <c r="M45" s="64">
        <v>48</v>
      </c>
      <c r="N45" s="223">
        <v>32</v>
      </c>
      <c r="O45" s="223">
        <v>40</v>
      </c>
      <c r="P45" s="64">
        <v>0</v>
      </c>
      <c r="Q45" s="61">
        <v>0</v>
      </c>
    </row>
    <row r="46" spans="1:17" ht="25.5" customHeight="1" x14ac:dyDescent="0.2">
      <c r="A46" s="97" t="s">
        <v>107</v>
      </c>
      <c r="B46" s="98" t="s">
        <v>108</v>
      </c>
      <c r="C46" s="66" t="s">
        <v>109</v>
      </c>
      <c r="D46" s="53">
        <f t="shared" si="12"/>
        <v>105</v>
      </c>
      <c r="E46" s="53">
        <f t="shared" si="7"/>
        <v>35</v>
      </c>
      <c r="F46" s="88">
        <f t="shared" si="14"/>
        <v>70</v>
      </c>
      <c r="G46" s="54">
        <f t="shared" si="15"/>
        <v>28</v>
      </c>
      <c r="H46" s="55">
        <f t="shared" si="16"/>
        <v>42</v>
      </c>
      <c r="I46" s="61"/>
      <c r="J46" s="99">
        <v>0</v>
      </c>
      <c r="K46" s="63">
        <v>0</v>
      </c>
      <c r="L46" s="64">
        <v>0</v>
      </c>
      <c r="M46" s="64">
        <v>0</v>
      </c>
      <c r="N46" s="223">
        <v>0</v>
      </c>
      <c r="O46" s="223">
        <v>0</v>
      </c>
      <c r="P46" s="64">
        <v>36</v>
      </c>
      <c r="Q46" s="61">
        <v>34</v>
      </c>
    </row>
    <row r="47" spans="1:17" ht="15" customHeight="1" x14ac:dyDescent="0.2">
      <c r="A47" s="97" t="s">
        <v>110</v>
      </c>
      <c r="B47" s="98" t="s">
        <v>111</v>
      </c>
      <c r="C47" s="66" t="s">
        <v>101</v>
      </c>
      <c r="D47" s="53">
        <f t="shared" si="12"/>
        <v>168</v>
      </c>
      <c r="E47" s="53">
        <f t="shared" si="7"/>
        <v>56</v>
      </c>
      <c r="F47" s="88">
        <f t="shared" si="14"/>
        <v>112</v>
      </c>
      <c r="G47" s="54">
        <f t="shared" si="15"/>
        <v>44.8</v>
      </c>
      <c r="H47" s="55">
        <f t="shared" si="16"/>
        <v>67.2</v>
      </c>
      <c r="I47" s="61"/>
      <c r="J47" s="99">
        <v>0</v>
      </c>
      <c r="K47" s="63">
        <v>0</v>
      </c>
      <c r="L47" s="64">
        <v>0</v>
      </c>
      <c r="M47" s="64">
        <v>70</v>
      </c>
      <c r="N47" s="223">
        <v>42</v>
      </c>
      <c r="O47" s="223">
        <v>0</v>
      </c>
      <c r="P47" s="64">
        <v>0</v>
      </c>
      <c r="Q47" s="61">
        <v>0</v>
      </c>
    </row>
    <row r="48" spans="1:17" ht="14.25" customHeight="1" x14ac:dyDescent="0.2">
      <c r="A48" s="97" t="s">
        <v>112</v>
      </c>
      <c r="B48" s="98" t="s">
        <v>113</v>
      </c>
      <c r="C48" s="66" t="s">
        <v>46</v>
      </c>
      <c r="D48" s="53">
        <f t="shared" si="12"/>
        <v>102</v>
      </c>
      <c r="E48" s="53">
        <f t="shared" si="7"/>
        <v>34</v>
      </c>
      <c r="F48" s="88">
        <f t="shared" si="14"/>
        <v>68</v>
      </c>
      <c r="G48" s="54">
        <f t="shared" si="15"/>
        <v>27.200000000000003</v>
      </c>
      <c r="H48" s="55">
        <f t="shared" si="16"/>
        <v>40.799999999999997</v>
      </c>
      <c r="I48" s="61"/>
      <c r="J48" s="99">
        <v>0</v>
      </c>
      <c r="K48" s="63">
        <v>0</v>
      </c>
      <c r="L48" s="64">
        <v>0</v>
      </c>
      <c r="M48" s="64">
        <v>0</v>
      </c>
      <c r="N48" s="223">
        <v>68</v>
      </c>
      <c r="O48" s="223">
        <v>0</v>
      </c>
      <c r="P48" s="64">
        <v>0</v>
      </c>
      <c r="Q48" s="61">
        <v>0</v>
      </c>
    </row>
    <row r="49" spans="1:17" ht="27" customHeight="1" x14ac:dyDescent="0.2">
      <c r="A49" s="97" t="s">
        <v>114</v>
      </c>
      <c r="B49" s="98" t="s">
        <v>115</v>
      </c>
      <c r="C49" s="66" t="s">
        <v>106</v>
      </c>
      <c r="D49" s="53">
        <f t="shared" si="12"/>
        <v>165</v>
      </c>
      <c r="E49" s="53">
        <f t="shared" si="7"/>
        <v>55</v>
      </c>
      <c r="F49" s="88">
        <f t="shared" si="14"/>
        <v>110</v>
      </c>
      <c r="G49" s="54">
        <f t="shared" si="15"/>
        <v>44</v>
      </c>
      <c r="H49" s="55">
        <f t="shared" si="16"/>
        <v>66</v>
      </c>
      <c r="I49" s="61"/>
      <c r="J49" s="99">
        <v>0</v>
      </c>
      <c r="K49" s="63">
        <v>0</v>
      </c>
      <c r="L49" s="64">
        <v>0</v>
      </c>
      <c r="M49" s="64">
        <v>46</v>
      </c>
      <c r="N49" s="223">
        <v>30</v>
      </c>
      <c r="O49" s="223">
        <v>34</v>
      </c>
      <c r="P49" s="64">
        <v>0</v>
      </c>
      <c r="Q49" s="61">
        <v>0</v>
      </c>
    </row>
    <row r="50" spans="1:17" ht="15.75" customHeight="1" x14ac:dyDescent="0.2">
      <c r="A50" s="97" t="s">
        <v>116</v>
      </c>
      <c r="B50" s="98" t="s">
        <v>117</v>
      </c>
      <c r="C50" s="66" t="s">
        <v>46</v>
      </c>
      <c r="D50" s="53">
        <f t="shared" si="12"/>
        <v>102</v>
      </c>
      <c r="E50" s="53">
        <f t="shared" si="7"/>
        <v>34</v>
      </c>
      <c r="F50" s="88">
        <f t="shared" si="14"/>
        <v>68</v>
      </c>
      <c r="G50" s="54">
        <f t="shared" si="15"/>
        <v>27.200000000000003</v>
      </c>
      <c r="H50" s="55">
        <f t="shared" si="16"/>
        <v>40.799999999999997</v>
      </c>
      <c r="I50" s="61"/>
      <c r="J50" s="99">
        <v>0</v>
      </c>
      <c r="K50" s="63">
        <v>0</v>
      </c>
      <c r="L50" s="64">
        <v>0</v>
      </c>
      <c r="M50" s="64">
        <v>0</v>
      </c>
      <c r="N50" s="223">
        <v>30</v>
      </c>
      <c r="O50" s="223">
        <v>38</v>
      </c>
      <c r="P50" s="64">
        <v>0</v>
      </c>
      <c r="Q50" s="61">
        <v>0</v>
      </c>
    </row>
    <row r="51" spans="1:17" ht="15.75" customHeight="1" x14ac:dyDescent="0.2">
      <c r="A51" s="103" t="s">
        <v>118</v>
      </c>
      <c r="B51" s="104" t="s">
        <v>119</v>
      </c>
      <c r="C51" s="68" t="s">
        <v>76</v>
      </c>
      <c r="D51" s="69">
        <f t="shared" si="12"/>
        <v>54</v>
      </c>
      <c r="E51" s="69">
        <f t="shared" si="7"/>
        <v>18</v>
      </c>
      <c r="F51" s="106">
        <f t="shared" si="14"/>
        <v>36</v>
      </c>
      <c r="G51" s="107">
        <f t="shared" si="15"/>
        <v>14.399999999999999</v>
      </c>
      <c r="H51" s="108">
        <f t="shared" si="16"/>
        <v>21.6</v>
      </c>
      <c r="I51" s="73"/>
      <c r="J51" s="110">
        <v>0</v>
      </c>
      <c r="K51" s="74">
        <v>0</v>
      </c>
      <c r="L51" s="76">
        <v>0</v>
      </c>
      <c r="M51" s="76">
        <v>0</v>
      </c>
      <c r="N51" s="224">
        <v>0</v>
      </c>
      <c r="O51" s="224">
        <v>0</v>
      </c>
      <c r="P51" s="76">
        <v>36</v>
      </c>
      <c r="Q51" s="73">
        <v>0</v>
      </c>
    </row>
    <row r="52" spans="1:17" ht="15.75" customHeight="1" x14ac:dyDescent="0.2">
      <c r="A52" s="111" t="s">
        <v>120</v>
      </c>
      <c r="B52" s="111" t="s">
        <v>121</v>
      </c>
      <c r="C52" s="132" t="s">
        <v>122</v>
      </c>
      <c r="D52" s="114">
        <f>SUM(D53+D58+D64+D69)</f>
        <v>1726.56</v>
      </c>
      <c r="E52" s="114">
        <f t="shared" si="7"/>
        <v>582.55999999999995</v>
      </c>
      <c r="F52" s="115">
        <f t="shared" ref="F52:Q52" si="17">SUM(F53+F58+F64+F69)</f>
        <v>1144</v>
      </c>
      <c r="G52" s="112">
        <f t="shared" si="17"/>
        <v>457</v>
      </c>
      <c r="H52" s="114">
        <f t="shared" si="17"/>
        <v>686.4</v>
      </c>
      <c r="I52" s="114">
        <f t="shared" si="17"/>
        <v>50</v>
      </c>
      <c r="J52" s="114">
        <f t="shared" si="17"/>
        <v>0</v>
      </c>
      <c r="K52" s="114">
        <f t="shared" si="17"/>
        <v>0</v>
      </c>
      <c r="L52" s="114">
        <f t="shared" si="17"/>
        <v>168</v>
      </c>
      <c r="M52" s="114">
        <f t="shared" si="17"/>
        <v>96</v>
      </c>
      <c r="N52" s="114">
        <f t="shared" si="17"/>
        <v>238</v>
      </c>
      <c r="O52" s="114">
        <f t="shared" si="17"/>
        <v>260</v>
      </c>
      <c r="P52" s="115">
        <f t="shared" si="17"/>
        <v>194</v>
      </c>
      <c r="Q52" s="115">
        <f t="shared" si="17"/>
        <v>188</v>
      </c>
    </row>
    <row r="53" spans="1:17" ht="27.75" customHeight="1" x14ac:dyDescent="0.2">
      <c r="A53" s="133" t="s">
        <v>123</v>
      </c>
      <c r="B53" s="111" t="s">
        <v>124</v>
      </c>
      <c r="C53" s="134" t="s">
        <v>125</v>
      </c>
      <c r="D53" s="135">
        <f>F53*1.5</f>
        <v>315</v>
      </c>
      <c r="E53" s="135">
        <f t="shared" si="7"/>
        <v>105</v>
      </c>
      <c r="F53" s="136">
        <f t="shared" ref="F53:Q53" si="18">SUM(F54:F55)</f>
        <v>210</v>
      </c>
      <c r="G53" s="137">
        <f t="shared" si="18"/>
        <v>84</v>
      </c>
      <c r="H53" s="138">
        <f t="shared" si="18"/>
        <v>126</v>
      </c>
      <c r="I53" s="138">
        <f t="shared" si="18"/>
        <v>0</v>
      </c>
      <c r="J53" s="138">
        <f t="shared" si="18"/>
        <v>0</v>
      </c>
      <c r="K53" s="138">
        <f t="shared" si="18"/>
        <v>0</v>
      </c>
      <c r="L53" s="114">
        <f t="shared" si="18"/>
        <v>0</v>
      </c>
      <c r="M53" s="114">
        <f t="shared" si="18"/>
        <v>0</v>
      </c>
      <c r="N53" s="114">
        <f t="shared" si="18"/>
        <v>160</v>
      </c>
      <c r="O53" s="114">
        <f t="shared" si="18"/>
        <v>50</v>
      </c>
      <c r="P53" s="137">
        <f t="shared" si="18"/>
        <v>0</v>
      </c>
      <c r="Q53" s="137">
        <f t="shared" si="18"/>
        <v>0</v>
      </c>
    </row>
    <row r="54" spans="1:17" ht="15" customHeight="1" x14ac:dyDescent="0.2">
      <c r="A54" s="139" t="s">
        <v>126</v>
      </c>
      <c r="B54" s="140" t="s">
        <v>127</v>
      </c>
      <c r="C54" s="141" t="s">
        <v>128</v>
      </c>
      <c r="D54" s="45">
        <f>F54*1.5</f>
        <v>168</v>
      </c>
      <c r="E54" s="45">
        <f t="shared" si="7"/>
        <v>56</v>
      </c>
      <c r="F54" s="131">
        <f>SUM(J54:Q54)</f>
        <v>112</v>
      </c>
      <c r="G54" s="46">
        <v>45</v>
      </c>
      <c r="H54" s="47">
        <f>F54*60/100</f>
        <v>67.2</v>
      </c>
      <c r="I54" s="142"/>
      <c r="J54" s="143">
        <v>0</v>
      </c>
      <c r="K54" s="57">
        <v>0</v>
      </c>
      <c r="L54" s="58">
        <v>0</v>
      </c>
      <c r="M54" s="58">
        <v>0</v>
      </c>
      <c r="N54" s="222">
        <v>112</v>
      </c>
      <c r="O54" s="222">
        <v>0</v>
      </c>
      <c r="P54" s="58">
        <v>0</v>
      </c>
      <c r="Q54" s="48">
        <v>0</v>
      </c>
    </row>
    <row r="55" spans="1:17" ht="26.25" customHeight="1" x14ac:dyDescent="0.2">
      <c r="A55" s="139" t="s">
        <v>129</v>
      </c>
      <c r="B55" s="144" t="s">
        <v>124</v>
      </c>
      <c r="C55" s="145" t="s">
        <v>128</v>
      </c>
      <c r="D55" s="53">
        <f>F55*1.5</f>
        <v>147</v>
      </c>
      <c r="E55" s="53">
        <f t="shared" si="7"/>
        <v>49</v>
      </c>
      <c r="F55" s="88">
        <f>SUM(J55:Q55)</f>
        <v>98</v>
      </c>
      <c r="G55" s="146">
        <v>39</v>
      </c>
      <c r="H55" s="55">
        <f>F55*60/100</f>
        <v>58.8</v>
      </c>
      <c r="I55" s="147"/>
      <c r="J55" s="99">
        <v>0</v>
      </c>
      <c r="K55" s="63">
        <v>0</v>
      </c>
      <c r="L55" s="64">
        <v>0</v>
      </c>
      <c r="M55" s="64">
        <v>0</v>
      </c>
      <c r="N55" s="223">
        <v>48</v>
      </c>
      <c r="O55" s="223">
        <v>50</v>
      </c>
      <c r="P55" s="64">
        <v>0</v>
      </c>
      <c r="Q55" s="61">
        <v>0</v>
      </c>
    </row>
    <row r="56" spans="1:17" ht="13.5" customHeight="1" x14ac:dyDescent="0.2">
      <c r="A56" s="139" t="s">
        <v>130</v>
      </c>
      <c r="B56" s="144" t="s">
        <v>131</v>
      </c>
      <c r="C56" s="148" t="s">
        <v>128</v>
      </c>
      <c r="D56" s="53"/>
      <c r="E56" s="149"/>
      <c r="F56" s="88">
        <f>SUM(J56:Q56)</f>
        <v>72</v>
      </c>
      <c r="G56" s="146"/>
      <c r="H56" s="55">
        <f>SUM(J56:Q56)</f>
        <v>72</v>
      </c>
      <c r="I56" s="147"/>
      <c r="J56" s="99">
        <v>0</v>
      </c>
      <c r="K56" s="63">
        <v>0</v>
      </c>
      <c r="L56" s="64">
        <v>0</v>
      </c>
      <c r="M56" s="64">
        <v>0</v>
      </c>
      <c r="N56" s="223">
        <v>0</v>
      </c>
      <c r="O56" s="223">
        <v>72</v>
      </c>
      <c r="P56" s="64">
        <v>0</v>
      </c>
      <c r="Q56" s="61">
        <v>0</v>
      </c>
    </row>
    <row r="57" spans="1:17" ht="12.75" customHeight="1" x14ac:dyDescent="0.2">
      <c r="A57" s="150" t="s">
        <v>132</v>
      </c>
      <c r="B57" s="151" t="s">
        <v>133</v>
      </c>
      <c r="C57" s="152" t="s">
        <v>128</v>
      </c>
      <c r="D57" s="69"/>
      <c r="E57" s="123"/>
      <c r="F57" s="106">
        <f>SUM(J57:Q57)</f>
        <v>108</v>
      </c>
      <c r="G57" s="153"/>
      <c r="H57" s="72">
        <f>SUM(J57:Q57)</f>
        <v>108</v>
      </c>
      <c r="I57" s="73"/>
      <c r="J57" s="110">
        <v>0</v>
      </c>
      <c r="K57" s="74">
        <v>0</v>
      </c>
      <c r="L57" s="76">
        <v>0</v>
      </c>
      <c r="M57" s="76">
        <v>0</v>
      </c>
      <c r="N57" s="224">
        <v>0</v>
      </c>
      <c r="O57" s="224">
        <v>108</v>
      </c>
      <c r="P57" s="76">
        <v>0</v>
      </c>
      <c r="Q57" s="73">
        <v>0</v>
      </c>
    </row>
    <row r="58" spans="1:17" ht="48" customHeight="1" x14ac:dyDescent="0.2">
      <c r="A58" s="154" t="s">
        <v>134</v>
      </c>
      <c r="B58" s="154" t="s">
        <v>135</v>
      </c>
      <c r="C58" s="134" t="s">
        <v>136</v>
      </c>
      <c r="D58" s="135">
        <f>F58*1.5</f>
        <v>534</v>
      </c>
      <c r="E58" s="135">
        <f>D58-F58</f>
        <v>178</v>
      </c>
      <c r="F58" s="136">
        <f t="shared" ref="F58:Q58" si="19">SUM(F59:F61)</f>
        <v>356</v>
      </c>
      <c r="G58" s="137">
        <f t="shared" si="19"/>
        <v>142</v>
      </c>
      <c r="H58" s="138">
        <f t="shared" si="19"/>
        <v>213.6</v>
      </c>
      <c r="I58" s="138">
        <f t="shared" si="19"/>
        <v>25</v>
      </c>
      <c r="J58" s="138">
        <f t="shared" si="19"/>
        <v>0</v>
      </c>
      <c r="K58" s="138">
        <f t="shared" si="19"/>
        <v>0</v>
      </c>
      <c r="L58" s="138">
        <f t="shared" si="19"/>
        <v>0</v>
      </c>
      <c r="M58" s="138">
        <f t="shared" si="19"/>
        <v>0</v>
      </c>
      <c r="N58" s="138">
        <f t="shared" si="19"/>
        <v>78</v>
      </c>
      <c r="O58" s="138">
        <f t="shared" si="19"/>
        <v>210</v>
      </c>
      <c r="P58" s="138">
        <f t="shared" si="19"/>
        <v>68</v>
      </c>
      <c r="Q58" s="138">
        <f t="shared" si="19"/>
        <v>0</v>
      </c>
    </row>
    <row r="59" spans="1:17" ht="15" customHeight="1" x14ac:dyDescent="0.2">
      <c r="A59" s="155" t="s">
        <v>137</v>
      </c>
      <c r="B59" s="140" t="s">
        <v>138</v>
      </c>
      <c r="C59" s="156" t="s">
        <v>128</v>
      </c>
      <c r="D59" s="45">
        <f>F59*1.5</f>
        <v>177</v>
      </c>
      <c r="E59" s="45">
        <f>D59-F59</f>
        <v>59</v>
      </c>
      <c r="F59" s="131">
        <f>SUM(J59:Q59)</f>
        <v>118</v>
      </c>
      <c r="G59" s="157">
        <v>47</v>
      </c>
      <c r="H59" s="47">
        <f>F59*60/100</f>
        <v>70.8</v>
      </c>
      <c r="I59" s="48">
        <v>25</v>
      </c>
      <c r="J59" s="143">
        <v>0</v>
      </c>
      <c r="K59" s="57">
        <v>0</v>
      </c>
      <c r="L59" s="58">
        <v>0</v>
      </c>
      <c r="M59" s="58">
        <v>0</v>
      </c>
      <c r="N59" s="222">
        <v>28</v>
      </c>
      <c r="O59" s="222">
        <v>90</v>
      </c>
      <c r="P59" s="58">
        <v>0</v>
      </c>
      <c r="Q59" s="48">
        <v>0</v>
      </c>
    </row>
    <row r="60" spans="1:17" ht="27" customHeight="1" x14ac:dyDescent="0.2">
      <c r="A60" s="97" t="s">
        <v>139</v>
      </c>
      <c r="B60" s="144" t="s">
        <v>140</v>
      </c>
      <c r="C60" s="158" t="s">
        <v>128</v>
      </c>
      <c r="D60" s="53">
        <f>F60*1.5</f>
        <v>162</v>
      </c>
      <c r="E60" s="53">
        <f>D60-F60</f>
        <v>54</v>
      </c>
      <c r="F60" s="88">
        <f>SUM(J60:Q60)</f>
        <v>108</v>
      </c>
      <c r="G60" s="146">
        <v>43</v>
      </c>
      <c r="H60" s="47">
        <f>F60*60/100</f>
        <v>64.8</v>
      </c>
      <c r="I60" s="147"/>
      <c r="J60" s="99">
        <v>0</v>
      </c>
      <c r="K60" s="63">
        <v>0</v>
      </c>
      <c r="L60" s="64">
        <v>0</v>
      </c>
      <c r="M60" s="64">
        <v>0</v>
      </c>
      <c r="N60" s="223">
        <v>0</v>
      </c>
      <c r="O60" s="223">
        <v>40</v>
      </c>
      <c r="P60" s="64">
        <v>68</v>
      </c>
      <c r="Q60" s="61">
        <v>0</v>
      </c>
    </row>
    <row r="61" spans="1:17" ht="26.25" customHeight="1" x14ac:dyDescent="0.2">
      <c r="A61" s="155" t="s">
        <v>141</v>
      </c>
      <c r="B61" s="140" t="s">
        <v>142</v>
      </c>
      <c r="C61" s="156" t="s">
        <v>128</v>
      </c>
      <c r="D61" s="53">
        <f>F61*1.5</f>
        <v>195</v>
      </c>
      <c r="E61" s="53">
        <f>D61-F61</f>
        <v>65</v>
      </c>
      <c r="F61" s="131">
        <f>SUM(J61:Q61)</f>
        <v>130</v>
      </c>
      <c r="G61" s="157">
        <v>52</v>
      </c>
      <c r="H61" s="47">
        <f>F61*60/100</f>
        <v>78</v>
      </c>
      <c r="I61" s="142"/>
      <c r="J61" s="143">
        <v>0</v>
      </c>
      <c r="K61" s="57">
        <v>0</v>
      </c>
      <c r="L61" s="58">
        <v>0</v>
      </c>
      <c r="M61" s="58">
        <v>0</v>
      </c>
      <c r="N61" s="222">
        <v>50</v>
      </c>
      <c r="O61" s="222">
        <v>80</v>
      </c>
      <c r="P61" s="58">
        <v>0</v>
      </c>
      <c r="Q61" s="48">
        <v>0</v>
      </c>
    </row>
    <row r="62" spans="1:17" ht="14.25" customHeight="1" x14ac:dyDescent="0.2">
      <c r="A62" s="97" t="s">
        <v>143</v>
      </c>
      <c r="B62" s="144" t="s">
        <v>131</v>
      </c>
      <c r="C62" s="159" t="s">
        <v>128</v>
      </c>
      <c r="D62" s="53"/>
      <c r="E62" s="53"/>
      <c r="F62" s="88">
        <v>72</v>
      </c>
      <c r="G62" s="146"/>
      <c r="H62" s="55">
        <v>72</v>
      </c>
      <c r="I62" s="147"/>
      <c r="J62" s="99">
        <v>0</v>
      </c>
      <c r="K62" s="63">
        <v>0</v>
      </c>
      <c r="L62" s="64">
        <v>0</v>
      </c>
      <c r="M62" s="64">
        <v>0</v>
      </c>
      <c r="N62" s="223">
        <v>0</v>
      </c>
      <c r="O62" s="223">
        <v>72</v>
      </c>
      <c r="P62" s="64">
        <v>0</v>
      </c>
      <c r="Q62" s="61">
        <v>0</v>
      </c>
    </row>
    <row r="63" spans="1:17" ht="15.75" customHeight="1" x14ac:dyDescent="0.2">
      <c r="A63" s="103" t="s">
        <v>144</v>
      </c>
      <c r="B63" s="151" t="s">
        <v>133</v>
      </c>
      <c r="C63" s="152" t="s">
        <v>128</v>
      </c>
      <c r="D63" s="69"/>
      <c r="E63" s="69"/>
      <c r="F63" s="106">
        <v>108</v>
      </c>
      <c r="G63" s="153"/>
      <c r="H63" s="72">
        <v>108</v>
      </c>
      <c r="I63" s="160"/>
      <c r="J63" s="110">
        <v>0</v>
      </c>
      <c r="K63" s="74">
        <v>0</v>
      </c>
      <c r="L63" s="76">
        <v>0</v>
      </c>
      <c r="M63" s="76">
        <v>0</v>
      </c>
      <c r="N63" s="224">
        <v>0</v>
      </c>
      <c r="O63" s="224">
        <v>0</v>
      </c>
      <c r="P63" s="76">
        <v>108</v>
      </c>
      <c r="Q63" s="73">
        <v>0</v>
      </c>
    </row>
    <row r="64" spans="1:17" ht="37.35" customHeight="1" x14ac:dyDescent="0.2">
      <c r="A64" s="154" t="s">
        <v>145</v>
      </c>
      <c r="B64" s="154" t="s">
        <v>146</v>
      </c>
      <c r="C64" s="134" t="s">
        <v>147</v>
      </c>
      <c r="D64" s="135">
        <f>F64*1.5</f>
        <v>471</v>
      </c>
      <c r="E64" s="135">
        <f>D64-F64</f>
        <v>157</v>
      </c>
      <c r="F64" s="136">
        <f t="shared" ref="F64:Q64" si="20">SUM(F65:F66)</f>
        <v>314</v>
      </c>
      <c r="G64" s="137">
        <f t="shared" si="20"/>
        <v>125</v>
      </c>
      <c r="H64" s="138">
        <f t="shared" si="20"/>
        <v>188.39999999999998</v>
      </c>
      <c r="I64" s="138">
        <f t="shared" si="20"/>
        <v>25</v>
      </c>
      <c r="J64" s="138">
        <f t="shared" si="20"/>
        <v>0</v>
      </c>
      <c r="K64" s="138">
        <f t="shared" si="20"/>
        <v>0</v>
      </c>
      <c r="L64" s="138">
        <f t="shared" si="20"/>
        <v>0</v>
      </c>
      <c r="M64" s="138">
        <f t="shared" si="20"/>
        <v>0</v>
      </c>
      <c r="N64" s="138">
        <f t="shared" si="20"/>
        <v>0</v>
      </c>
      <c r="O64" s="138">
        <f t="shared" si="20"/>
        <v>0</v>
      </c>
      <c r="P64" s="138">
        <f t="shared" si="20"/>
        <v>126</v>
      </c>
      <c r="Q64" s="138">
        <f t="shared" si="20"/>
        <v>188</v>
      </c>
    </row>
    <row r="65" spans="1:17" ht="37.5" customHeight="1" x14ac:dyDescent="0.2">
      <c r="A65" s="155" t="s">
        <v>148</v>
      </c>
      <c r="B65" s="161" t="s">
        <v>146</v>
      </c>
      <c r="C65" s="131" t="s">
        <v>149</v>
      </c>
      <c r="D65" s="45">
        <f>F65*1.5</f>
        <v>237</v>
      </c>
      <c r="E65" s="45">
        <f>D65-F65</f>
        <v>79</v>
      </c>
      <c r="F65" s="131">
        <f>SUM(J65:Q65)</f>
        <v>158</v>
      </c>
      <c r="G65" s="157">
        <v>63</v>
      </c>
      <c r="H65" s="47">
        <f>F65*60/100</f>
        <v>94.8</v>
      </c>
      <c r="I65" s="48">
        <v>25</v>
      </c>
      <c r="J65" s="143">
        <v>0</v>
      </c>
      <c r="K65" s="57">
        <v>0</v>
      </c>
      <c r="L65" s="58">
        <v>0</v>
      </c>
      <c r="M65" s="58">
        <v>0</v>
      </c>
      <c r="N65" s="222">
        <v>0</v>
      </c>
      <c r="O65" s="222">
        <v>0</v>
      </c>
      <c r="P65" s="58">
        <v>68</v>
      </c>
      <c r="Q65" s="48">
        <v>90</v>
      </c>
    </row>
    <row r="66" spans="1:17" ht="27" customHeight="1" x14ac:dyDescent="0.2">
      <c r="A66" s="97" t="s">
        <v>150</v>
      </c>
      <c r="B66" s="98" t="s">
        <v>151</v>
      </c>
      <c r="C66" s="156" t="s">
        <v>149</v>
      </c>
      <c r="D66" s="53">
        <f>F66*1.5</f>
        <v>234</v>
      </c>
      <c r="E66" s="53">
        <f>D66-F66</f>
        <v>78</v>
      </c>
      <c r="F66" s="88">
        <f>SUM(J66:Q66)</f>
        <v>156</v>
      </c>
      <c r="G66" s="146">
        <v>62</v>
      </c>
      <c r="H66" s="47">
        <f>F66*60/100</f>
        <v>93.6</v>
      </c>
      <c r="I66" s="61"/>
      <c r="J66" s="99">
        <v>0</v>
      </c>
      <c r="K66" s="63">
        <v>0</v>
      </c>
      <c r="L66" s="64">
        <v>0</v>
      </c>
      <c r="M66" s="64">
        <v>0</v>
      </c>
      <c r="N66" s="223">
        <v>0</v>
      </c>
      <c r="O66" s="223">
        <v>0</v>
      </c>
      <c r="P66" s="64">
        <v>58</v>
      </c>
      <c r="Q66" s="61">
        <v>98</v>
      </c>
    </row>
    <row r="67" spans="1:17" ht="13.5" customHeight="1" x14ac:dyDescent="0.2">
      <c r="A67" s="97" t="s">
        <v>152</v>
      </c>
      <c r="B67" s="98" t="s">
        <v>131</v>
      </c>
      <c r="C67" s="159" t="s">
        <v>128</v>
      </c>
      <c r="D67" s="53"/>
      <c r="E67" s="149"/>
      <c r="F67" s="88">
        <f>SUM(J67:Q67)</f>
        <v>72</v>
      </c>
      <c r="G67" s="146"/>
      <c r="H67" s="55">
        <f>F67</f>
        <v>72</v>
      </c>
      <c r="I67" s="147"/>
      <c r="J67" s="99">
        <v>0</v>
      </c>
      <c r="K67" s="63">
        <v>0</v>
      </c>
      <c r="L67" s="64">
        <v>0</v>
      </c>
      <c r="M67" s="64">
        <v>0</v>
      </c>
      <c r="N67" s="223">
        <v>0</v>
      </c>
      <c r="O67" s="223">
        <v>0</v>
      </c>
      <c r="P67" s="64">
        <v>0</v>
      </c>
      <c r="Q67" s="61">
        <v>72</v>
      </c>
    </row>
    <row r="68" spans="1:17" ht="14.25" customHeight="1" x14ac:dyDescent="0.2">
      <c r="A68" s="162" t="s">
        <v>153</v>
      </c>
      <c r="B68" s="104" t="s">
        <v>133</v>
      </c>
      <c r="C68" s="152" t="s">
        <v>128</v>
      </c>
      <c r="D68" s="69"/>
      <c r="E68" s="123"/>
      <c r="F68" s="106">
        <f>SUM(J68:Q68)</f>
        <v>144</v>
      </c>
      <c r="G68" s="153"/>
      <c r="H68" s="72">
        <f>F68</f>
        <v>144</v>
      </c>
      <c r="I68" s="160"/>
      <c r="J68" s="110">
        <v>0</v>
      </c>
      <c r="K68" s="74">
        <v>0</v>
      </c>
      <c r="L68" s="76">
        <v>0</v>
      </c>
      <c r="M68" s="76">
        <v>0</v>
      </c>
      <c r="N68" s="224">
        <v>0</v>
      </c>
      <c r="O68" s="224">
        <v>0</v>
      </c>
      <c r="P68" s="76">
        <v>0</v>
      </c>
      <c r="Q68" s="73">
        <v>144</v>
      </c>
    </row>
    <row r="69" spans="1:17" ht="49.5" customHeight="1" x14ac:dyDescent="0.2">
      <c r="A69" s="154" t="s">
        <v>154</v>
      </c>
      <c r="B69" s="154" t="s">
        <v>155</v>
      </c>
      <c r="C69" s="134" t="s">
        <v>136</v>
      </c>
      <c r="D69" s="135">
        <f>SUM(D70:D72)</f>
        <v>406.56</v>
      </c>
      <c r="E69" s="135">
        <f>D69-F69</f>
        <v>142.56</v>
      </c>
      <c r="F69" s="136">
        <f t="shared" ref="F69:Q69" si="21">SUM(F70:F72)</f>
        <v>264</v>
      </c>
      <c r="G69" s="137">
        <f t="shared" si="21"/>
        <v>106</v>
      </c>
      <c r="H69" s="138">
        <f t="shared" si="21"/>
        <v>158.4</v>
      </c>
      <c r="I69" s="138">
        <f t="shared" si="21"/>
        <v>0</v>
      </c>
      <c r="J69" s="138">
        <f t="shared" si="21"/>
        <v>0</v>
      </c>
      <c r="K69" s="138">
        <f t="shared" si="21"/>
        <v>0</v>
      </c>
      <c r="L69" s="138">
        <f t="shared" si="21"/>
        <v>168</v>
      </c>
      <c r="M69" s="138">
        <f t="shared" si="21"/>
        <v>96</v>
      </c>
      <c r="N69" s="138">
        <f t="shared" si="21"/>
        <v>0</v>
      </c>
      <c r="O69" s="138">
        <f t="shared" si="21"/>
        <v>0</v>
      </c>
      <c r="P69" s="138">
        <f t="shared" si="21"/>
        <v>0</v>
      </c>
      <c r="Q69" s="138">
        <f t="shared" si="21"/>
        <v>0</v>
      </c>
    </row>
    <row r="70" spans="1:17" ht="38.25" customHeight="1" x14ac:dyDescent="0.2">
      <c r="A70" s="163" t="s">
        <v>156</v>
      </c>
      <c r="B70" s="91" t="s">
        <v>157</v>
      </c>
      <c r="C70" s="85" t="s">
        <v>128</v>
      </c>
      <c r="D70" s="164">
        <f>F70*1.54</f>
        <v>123.2</v>
      </c>
      <c r="E70" s="45">
        <f>D70-F70</f>
        <v>43.2</v>
      </c>
      <c r="F70" s="85">
        <f>SUM(J70:Q70)</f>
        <v>80</v>
      </c>
      <c r="G70" s="165">
        <v>42</v>
      </c>
      <c r="H70" s="94">
        <f>F70*60/100</f>
        <v>48</v>
      </c>
      <c r="I70" s="52"/>
      <c r="J70" s="96">
        <v>0</v>
      </c>
      <c r="K70" s="50">
        <v>0</v>
      </c>
      <c r="L70" s="51">
        <v>54</v>
      </c>
      <c r="M70" s="51">
        <v>26</v>
      </c>
      <c r="N70" s="221">
        <v>0</v>
      </c>
      <c r="O70" s="221">
        <v>0</v>
      </c>
      <c r="P70" s="51">
        <v>0</v>
      </c>
      <c r="Q70" s="52">
        <v>0</v>
      </c>
    </row>
    <row r="71" spans="1:17" ht="16.5" customHeight="1" x14ac:dyDescent="0.2">
      <c r="A71" s="139" t="s">
        <v>158</v>
      </c>
      <c r="B71" s="98" t="s">
        <v>159</v>
      </c>
      <c r="C71" s="156" t="s">
        <v>128</v>
      </c>
      <c r="D71" s="53">
        <f>F71*1.54</f>
        <v>123.2</v>
      </c>
      <c r="E71" s="53">
        <f>D71-F71</f>
        <v>43.2</v>
      </c>
      <c r="F71" s="88">
        <f>SUM(J71:Q71)</f>
        <v>80</v>
      </c>
      <c r="G71" s="146">
        <v>32</v>
      </c>
      <c r="H71" s="55">
        <f>F71*60/100</f>
        <v>48</v>
      </c>
      <c r="I71" s="61"/>
      <c r="J71" s="99">
        <v>0</v>
      </c>
      <c r="K71" s="63">
        <v>0</v>
      </c>
      <c r="L71" s="64">
        <v>36</v>
      </c>
      <c r="M71" s="64">
        <v>44</v>
      </c>
      <c r="N71" s="223">
        <v>0</v>
      </c>
      <c r="O71" s="223">
        <v>0</v>
      </c>
      <c r="P71" s="64">
        <v>0</v>
      </c>
      <c r="Q71" s="61">
        <v>0</v>
      </c>
    </row>
    <row r="72" spans="1:17" ht="36.75" customHeight="1" x14ac:dyDescent="0.2">
      <c r="A72" s="139" t="s">
        <v>160</v>
      </c>
      <c r="B72" s="161" t="s">
        <v>161</v>
      </c>
      <c r="C72" s="156" t="s">
        <v>128</v>
      </c>
      <c r="D72" s="70">
        <f>F72*1.54</f>
        <v>160.16</v>
      </c>
      <c r="E72" s="53">
        <f>D72-F72</f>
        <v>56.16</v>
      </c>
      <c r="F72" s="88">
        <f>SUM(J72:Q72)</f>
        <v>104</v>
      </c>
      <c r="G72" s="146">
        <v>32</v>
      </c>
      <c r="H72" s="108">
        <f>F72*60/100</f>
        <v>62.4</v>
      </c>
      <c r="I72" s="61"/>
      <c r="J72" s="99">
        <v>0</v>
      </c>
      <c r="K72" s="63">
        <v>0</v>
      </c>
      <c r="L72" s="64">
        <v>78</v>
      </c>
      <c r="M72" s="64">
        <v>26</v>
      </c>
      <c r="N72" s="223">
        <v>0</v>
      </c>
      <c r="O72" s="223">
        <v>0</v>
      </c>
      <c r="P72" s="64">
        <v>0</v>
      </c>
      <c r="Q72" s="61">
        <v>0</v>
      </c>
    </row>
    <row r="73" spans="1:17" ht="19.5" customHeight="1" x14ac:dyDescent="0.2">
      <c r="A73" s="139" t="s">
        <v>162</v>
      </c>
      <c r="B73" s="98" t="s">
        <v>131</v>
      </c>
      <c r="C73" s="148" t="s">
        <v>128</v>
      </c>
      <c r="D73" s="53"/>
      <c r="E73" s="53"/>
      <c r="F73" s="88">
        <f>SUM(J73:Q73)</f>
        <v>180</v>
      </c>
      <c r="G73" s="146"/>
      <c r="H73" s="55">
        <v>0</v>
      </c>
      <c r="I73" s="61"/>
      <c r="J73" s="99">
        <v>0</v>
      </c>
      <c r="K73" s="63">
        <v>0</v>
      </c>
      <c r="L73" s="64">
        <v>108</v>
      </c>
      <c r="M73" s="64">
        <v>72</v>
      </c>
      <c r="N73" s="223">
        <v>0</v>
      </c>
      <c r="O73" s="223">
        <v>0</v>
      </c>
      <c r="P73" s="64">
        <v>0</v>
      </c>
      <c r="Q73" s="61">
        <v>0</v>
      </c>
    </row>
    <row r="74" spans="1:17" ht="16.5" customHeight="1" x14ac:dyDescent="0.2">
      <c r="A74" s="150" t="s">
        <v>163</v>
      </c>
      <c r="B74" s="104" t="s">
        <v>133</v>
      </c>
      <c r="C74" s="152" t="s">
        <v>128</v>
      </c>
      <c r="D74" s="69"/>
      <c r="E74" s="69"/>
      <c r="F74" s="106">
        <f>SUM(J74:Q74)</f>
        <v>144</v>
      </c>
      <c r="G74" s="153"/>
      <c r="H74" s="72">
        <v>0</v>
      </c>
      <c r="I74" s="73"/>
      <c r="J74" s="110">
        <v>0</v>
      </c>
      <c r="K74" s="74">
        <v>0</v>
      </c>
      <c r="L74" s="76">
        <v>0</v>
      </c>
      <c r="M74" s="76">
        <v>144</v>
      </c>
      <c r="N74" s="224">
        <v>0</v>
      </c>
      <c r="O74" s="224">
        <v>0</v>
      </c>
      <c r="P74" s="76">
        <v>0</v>
      </c>
      <c r="Q74" s="73">
        <v>0</v>
      </c>
    </row>
    <row r="75" spans="1:17" ht="13.5" customHeight="1" x14ac:dyDescent="0.2">
      <c r="A75" s="201" t="s">
        <v>164</v>
      </c>
      <c r="B75" s="201"/>
      <c r="C75" s="6" t="s">
        <v>165</v>
      </c>
      <c r="D75" s="166">
        <f>SUM(D10+D28+D36+D39)</f>
        <v>6652.5599999999995</v>
      </c>
      <c r="E75" s="167">
        <f>D75-F75</f>
        <v>2234.16</v>
      </c>
      <c r="F75" s="167">
        <f t="shared" ref="F75:Q75" si="22">SUM(F10+F28+F36+F39)</f>
        <v>4418.3999999999996</v>
      </c>
      <c r="G75" s="168">
        <f t="shared" si="22"/>
        <v>1524.2</v>
      </c>
      <c r="H75" s="168">
        <f t="shared" si="22"/>
        <v>2896.8</v>
      </c>
      <c r="I75" s="169">
        <f t="shared" si="22"/>
        <v>75</v>
      </c>
      <c r="J75" s="170">
        <f t="shared" si="22"/>
        <v>612</v>
      </c>
      <c r="K75" s="170">
        <f t="shared" si="22"/>
        <v>792</v>
      </c>
      <c r="L75" s="168">
        <f t="shared" si="22"/>
        <v>504</v>
      </c>
      <c r="M75" s="169">
        <f t="shared" si="22"/>
        <v>576</v>
      </c>
      <c r="N75" s="225">
        <f t="shared" si="22"/>
        <v>612</v>
      </c>
      <c r="O75" s="225">
        <f t="shared" si="22"/>
        <v>540</v>
      </c>
      <c r="P75" s="169">
        <f t="shared" si="22"/>
        <v>504</v>
      </c>
      <c r="Q75" s="169">
        <f t="shared" si="22"/>
        <v>288</v>
      </c>
    </row>
    <row r="76" spans="1:17" ht="20.25" customHeight="1" x14ac:dyDescent="0.2">
      <c r="A76" s="171" t="s">
        <v>166</v>
      </c>
      <c r="B76" s="172" t="s">
        <v>167</v>
      </c>
      <c r="C76" s="29"/>
      <c r="D76" s="173"/>
      <c r="E76" s="174"/>
      <c r="F76" s="174">
        <v>144</v>
      </c>
      <c r="G76" s="175"/>
      <c r="H76" s="176">
        <v>144</v>
      </c>
      <c r="I76" s="177"/>
      <c r="J76" s="178">
        <v>0</v>
      </c>
      <c r="K76" s="178">
        <v>0</v>
      </c>
      <c r="L76" s="177">
        <v>0</v>
      </c>
      <c r="M76" s="177">
        <v>0</v>
      </c>
      <c r="N76" s="226">
        <v>0</v>
      </c>
      <c r="O76" s="226">
        <v>0</v>
      </c>
      <c r="P76" s="177">
        <v>0</v>
      </c>
      <c r="Q76" s="177" t="s">
        <v>168</v>
      </c>
    </row>
    <row r="77" spans="1:17" ht="27.75" customHeight="1" x14ac:dyDescent="0.2">
      <c r="A77" s="171" t="s">
        <v>169</v>
      </c>
      <c r="B77" s="172" t="s">
        <v>170</v>
      </c>
      <c r="C77" s="29"/>
      <c r="D77" s="179"/>
      <c r="E77" s="174"/>
      <c r="F77" s="174">
        <v>216</v>
      </c>
      <c r="G77" s="175"/>
      <c r="H77" s="180">
        <v>216</v>
      </c>
      <c r="I77" s="181"/>
      <c r="J77" s="182">
        <v>0</v>
      </c>
      <c r="K77" s="182">
        <v>0</v>
      </c>
      <c r="L77" s="175">
        <v>0</v>
      </c>
      <c r="M77" s="175">
        <v>0</v>
      </c>
      <c r="N77" s="227">
        <v>0</v>
      </c>
      <c r="O77" s="227">
        <v>0</v>
      </c>
      <c r="P77" s="175">
        <v>0</v>
      </c>
      <c r="Q77" s="177" t="s">
        <v>171</v>
      </c>
    </row>
    <row r="78" spans="1:17" ht="25.5" customHeight="1" x14ac:dyDescent="0.2">
      <c r="A78" s="202" t="s">
        <v>172</v>
      </c>
      <c r="B78" s="202"/>
      <c r="C78" s="202"/>
      <c r="D78" s="202"/>
      <c r="E78" s="183"/>
      <c r="F78" s="203" t="s">
        <v>164</v>
      </c>
      <c r="G78" s="204" t="s">
        <v>173</v>
      </c>
      <c r="H78" s="204"/>
      <c r="I78" s="204"/>
      <c r="J78" s="208">
        <v>15</v>
      </c>
      <c r="K78" s="208">
        <v>20</v>
      </c>
      <c r="L78" s="208">
        <v>13</v>
      </c>
      <c r="M78" s="208">
        <v>15</v>
      </c>
      <c r="N78" s="228">
        <v>12</v>
      </c>
      <c r="O78" s="228">
        <v>11</v>
      </c>
      <c r="P78" s="208">
        <v>11</v>
      </c>
      <c r="Q78" s="208">
        <v>5</v>
      </c>
    </row>
    <row r="79" spans="1:17" ht="12.75" customHeight="1" x14ac:dyDescent="0.2">
      <c r="A79" s="209" t="s">
        <v>174</v>
      </c>
      <c r="B79" s="209"/>
      <c r="C79" s="209"/>
      <c r="D79" s="209"/>
      <c r="E79" s="184"/>
      <c r="F79" s="203"/>
      <c r="G79" s="210" t="s">
        <v>175</v>
      </c>
      <c r="H79" s="210"/>
      <c r="I79" s="210"/>
      <c r="J79" s="208"/>
      <c r="K79" s="208"/>
      <c r="L79" s="208"/>
      <c r="M79" s="208"/>
      <c r="N79" s="228"/>
      <c r="O79" s="228"/>
      <c r="P79" s="208"/>
      <c r="Q79" s="208"/>
    </row>
    <row r="80" spans="1:17" ht="12.75" customHeight="1" x14ac:dyDescent="0.2">
      <c r="A80" s="211" t="s">
        <v>170</v>
      </c>
      <c r="B80" s="211"/>
      <c r="C80" s="211"/>
      <c r="D80" s="211"/>
      <c r="E80" s="185"/>
      <c r="F80" s="203"/>
      <c r="G80" s="212"/>
      <c r="H80" s="212"/>
      <c r="I80" s="212"/>
      <c r="J80" s="208"/>
      <c r="K80" s="208"/>
      <c r="L80" s="208"/>
      <c r="M80" s="208"/>
      <c r="N80" s="228"/>
      <c r="O80" s="228"/>
      <c r="P80" s="208"/>
      <c r="Q80" s="208"/>
    </row>
    <row r="81" spans="1:17" ht="13.5" customHeight="1" x14ac:dyDescent="0.2">
      <c r="A81" s="211" t="s">
        <v>176</v>
      </c>
      <c r="B81" s="211"/>
      <c r="C81" s="211"/>
      <c r="D81" s="211"/>
      <c r="E81" s="185"/>
      <c r="F81" s="203"/>
      <c r="G81" s="213"/>
      <c r="H81" s="213"/>
      <c r="I81" s="213"/>
      <c r="J81" s="208"/>
      <c r="K81" s="208"/>
      <c r="L81" s="208"/>
      <c r="M81" s="208"/>
      <c r="N81" s="228"/>
      <c r="O81" s="228"/>
      <c r="P81" s="208"/>
      <c r="Q81" s="208"/>
    </row>
    <row r="82" spans="1:17" ht="13.5" customHeight="1" x14ac:dyDescent="0.2">
      <c r="A82" s="205" t="s">
        <v>177</v>
      </c>
      <c r="B82" s="205"/>
      <c r="C82" s="205"/>
      <c r="D82" s="205"/>
      <c r="E82" s="116"/>
      <c r="F82" s="203"/>
      <c r="G82" s="206" t="s">
        <v>178</v>
      </c>
      <c r="H82" s="206"/>
      <c r="I82" s="206"/>
      <c r="J82" s="186">
        <v>0</v>
      </c>
      <c r="K82" s="186">
        <v>0</v>
      </c>
      <c r="L82" s="187">
        <v>108</v>
      </c>
      <c r="M82" s="187">
        <v>72</v>
      </c>
      <c r="N82" s="229">
        <v>0</v>
      </c>
      <c r="O82" s="229">
        <v>144</v>
      </c>
      <c r="P82" s="187">
        <v>0</v>
      </c>
      <c r="Q82" s="187">
        <v>72</v>
      </c>
    </row>
    <row r="83" spans="1:17" ht="25.5" customHeight="1" x14ac:dyDescent="0.2">
      <c r="A83" s="205" t="s">
        <v>179</v>
      </c>
      <c r="B83" s="205"/>
      <c r="C83" s="205"/>
      <c r="D83" s="205"/>
      <c r="E83" s="116"/>
      <c r="F83" s="203"/>
      <c r="G83" s="206" t="s">
        <v>180</v>
      </c>
      <c r="H83" s="206"/>
      <c r="I83" s="206"/>
      <c r="J83" s="186">
        <v>0</v>
      </c>
      <c r="K83" s="186">
        <v>0</v>
      </c>
      <c r="L83" s="187">
        <v>0</v>
      </c>
      <c r="M83" s="187">
        <v>144</v>
      </c>
      <c r="N83" s="229">
        <v>0</v>
      </c>
      <c r="O83" s="229">
        <v>108</v>
      </c>
      <c r="P83" s="187">
        <v>108</v>
      </c>
      <c r="Q83" s="187">
        <v>144</v>
      </c>
    </row>
    <row r="84" spans="1:17" ht="25.5" customHeight="1" x14ac:dyDescent="0.2">
      <c r="A84" s="205" t="s">
        <v>181</v>
      </c>
      <c r="B84" s="205"/>
      <c r="C84" s="205"/>
      <c r="D84" s="205"/>
      <c r="E84" s="116"/>
      <c r="F84" s="203"/>
      <c r="G84" s="206" t="s">
        <v>182</v>
      </c>
      <c r="H84" s="206"/>
      <c r="I84" s="206"/>
      <c r="J84" s="188">
        <v>0</v>
      </c>
      <c r="K84" s="188">
        <v>3</v>
      </c>
      <c r="L84" s="189">
        <v>1</v>
      </c>
      <c r="M84" s="189">
        <v>4</v>
      </c>
      <c r="N84" s="230">
        <v>0</v>
      </c>
      <c r="O84" s="230">
        <v>4</v>
      </c>
      <c r="P84" s="189">
        <v>1</v>
      </c>
      <c r="Q84" s="189">
        <v>3</v>
      </c>
    </row>
    <row r="85" spans="1:17" ht="12.75" customHeight="1" x14ac:dyDescent="0.2">
      <c r="A85" s="205"/>
      <c r="B85" s="205"/>
      <c r="C85" s="205"/>
      <c r="D85" s="205"/>
      <c r="E85" s="116"/>
      <c r="F85" s="203"/>
      <c r="G85" s="206" t="s">
        <v>183</v>
      </c>
      <c r="H85" s="206"/>
      <c r="I85" s="206"/>
      <c r="J85" s="188">
        <v>0</v>
      </c>
      <c r="K85" s="188">
        <v>2</v>
      </c>
      <c r="L85" s="189">
        <v>1</v>
      </c>
      <c r="M85" s="189">
        <v>5</v>
      </c>
      <c r="N85" s="230">
        <v>1</v>
      </c>
      <c r="O85" s="230">
        <v>5</v>
      </c>
      <c r="P85" s="189">
        <v>4</v>
      </c>
      <c r="Q85" s="189">
        <v>3</v>
      </c>
    </row>
    <row r="86" spans="1:17" ht="15" customHeight="1" x14ac:dyDescent="0.2">
      <c r="A86" s="207" t="s">
        <v>184</v>
      </c>
      <c r="B86" s="207"/>
      <c r="C86" s="207"/>
      <c r="D86" s="207"/>
      <c r="E86" s="190"/>
      <c r="F86" s="203"/>
      <c r="G86" s="206" t="s">
        <v>185</v>
      </c>
      <c r="H86" s="206"/>
      <c r="I86" s="206"/>
      <c r="J86" s="188">
        <v>1</v>
      </c>
      <c r="K86" s="188">
        <v>3</v>
      </c>
      <c r="L86" s="189">
        <v>2</v>
      </c>
      <c r="M86" s="189">
        <v>2</v>
      </c>
      <c r="N86" s="230">
        <v>1</v>
      </c>
      <c r="O86" s="230">
        <v>3</v>
      </c>
      <c r="P86" s="189">
        <v>2</v>
      </c>
      <c r="Q86" s="189">
        <v>1</v>
      </c>
    </row>
    <row r="87" spans="1:17" ht="11.25" customHeight="1" x14ac:dyDescent="0.2">
      <c r="H87" s="4"/>
    </row>
    <row r="88" spans="1:17" x14ac:dyDescent="0.2">
      <c r="H88" s="4"/>
      <c r="J88" s="191">
        <f>(J75+J82+J83)/17</f>
        <v>36</v>
      </c>
      <c r="K88" s="191">
        <f>(K75+K82+K83)/22</f>
        <v>36</v>
      </c>
      <c r="L88" s="192">
        <f>(L75+L82+L83)/17</f>
        <v>36</v>
      </c>
      <c r="M88" s="192">
        <f>(M75+M82+M83)/22</f>
        <v>36</v>
      </c>
      <c r="N88" s="231">
        <f>(N75+N82+N83)/17</f>
        <v>36</v>
      </c>
      <c r="O88" s="231">
        <f>(O75+O82+O83)/22</f>
        <v>36</v>
      </c>
      <c r="P88" s="192">
        <f>(P75+P82+P83)/17</f>
        <v>36</v>
      </c>
      <c r="Q88" s="192">
        <f>(Q75+Q82+Q83)/14</f>
        <v>36</v>
      </c>
    </row>
  </sheetData>
  <mergeCells count="42">
    <mergeCell ref="O78:O81"/>
    <mergeCell ref="P78:P81"/>
    <mergeCell ref="Q78:Q81"/>
    <mergeCell ref="A79:D79"/>
    <mergeCell ref="G79:I79"/>
    <mergeCell ref="A80:D80"/>
    <mergeCell ref="G80:I80"/>
    <mergeCell ref="A81:D81"/>
    <mergeCell ref="G81:I81"/>
    <mergeCell ref="J78:J81"/>
    <mergeCell ref="K78:K81"/>
    <mergeCell ref="L78:L81"/>
    <mergeCell ref="M78:M81"/>
    <mergeCell ref="N78:N81"/>
    <mergeCell ref="C12:C13"/>
    <mergeCell ref="A75:B75"/>
    <mergeCell ref="A78:D78"/>
    <mergeCell ref="F78:F86"/>
    <mergeCell ref="G78:I78"/>
    <mergeCell ref="A82:D82"/>
    <mergeCell ref="G82:I82"/>
    <mergeCell ref="A83:D83"/>
    <mergeCell ref="G83:I83"/>
    <mergeCell ref="A84:D84"/>
    <mergeCell ref="G84:I84"/>
    <mergeCell ref="A85:D85"/>
    <mergeCell ref="G85:I85"/>
    <mergeCell ref="A86:D86"/>
    <mergeCell ref="G86:I86"/>
    <mergeCell ref="A2:A8"/>
    <mergeCell ref="B2:B8"/>
    <mergeCell ref="C2:C8"/>
    <mergeCell ref="D2:I2"/>
    <mergeCell ref="J2:Q2"/>
    <mergeCell ref="D3:D8"/>
    <mergeCell ref="F3:I3"/>
    <mergeCell ref="J3:K3"/>
    <mergeCell ref="L3:M3"/>
    <mergeCell ref="N3:O3"/>
    <mergeCell ref="P3:Q3"/>
    <mergeCell ref="F4:F8"/>
    <mergeCell ref="G4:I7"/>
  </mergeCells>
  <pageMargins left="0.39374999999999999" right="0.39374999999999999" top="0.39374999999999999" bottom="0.39374999999999999" header="0.51180555555555496" footer="0.51180555555555496"/>
  <pageSetup paperSize="9" scale="97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09.02.01 2020-24</vt:lpstr>
      <vt:lpstr>'09.02.01 2020-24'!Область_печати</vt:lpstr>
    </vt:vector>
  </TitlesOfParts>
  <Company>АОУ СПО УР "ТРИТ"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Ольга М. Москова</cp:lastModifiedBy>
  <cp:revision>2</cp:revision>
  <cp:lastPrinted>2023-09-07T14:05:33Z</cp:lastPrinted>
  <dcterms:created xsi:type="dcterms:W3CDTF">2012-07-23T07:52:42Z</dcterms:created>
  <dcterms:modified xsi:type="dcterms:W3CDTF">2024-09-02T09:19:11Z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АОУ СПО УР "ТРИТ"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